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elkin\AppData\Local\Microsoft\Windows\Temporary Internet Files\Content.Outlook\OW5S6F0Y\"/>
    </mc:Choice>
  </mc:AlternateContent>
  <bookViews>
    <workbookView xWindow="885" yWindow="570" windowWidth="23040" windowHeight="9090"/>
  </bookViews>
  <sheets>
    <sheet name="Waste Waterfall_1" sheetId="2" r:id="rId1"/>
    <sheet name="Waste Waterfall_2" sheetId="8" r:id="rId2"/>
    <sheet name="IT Requests" sheetId="9" r:id="rId3"/>
    <sheet name="Site implementation plan" sheetId="10" r:id="rId4"/>
  </sheets>
  <calcPr calcId="171027"/>
</workbook>
</file>

<file path=xl/calcChain.xml><?xml version="1.0" encoding="utf-8"?>
<calcChain xmlns="http://schemas.openxmlformats.org/spreadsheetml/2006/main">
  <c r="H8" i="8" l="1"/>
  <c r="D27" i="8" l="1"/>
  <c r="D27" i="2"/>
  <c r="D14" i="2" s="1"/>
  <c r="D7" i="2"/>
  <c r="D16" i="8" l="1"/>
  <c r="K4" i="8"/>
  <c r="D16" i="2" l="1"/>
  <c r="K4" i="2" l="1"/>
  <c r="E14" i="2" l="1"/>
  <c r="E15" i="2" l="1"/>
  <c r="E7" i="2"/>
  <c r="E8" i="2" s="1"/>
  <c r="G7" i="2"/>
  <c r="G8" i="2" l="1"/>
  <c r="G9" i="2" s="1"/>
  <c r="G10" i="2" s="1"/>
  <c r="G11" i="2" s="1"/>
  <c r="G12" i="2" s="1"/>
  <c r="G13" i="2" s="1"/>
  <c r="F7" i="2"/>
  <c r="F14" i="2" s="1"/>
  <c r="F15" i="2" s="1"/>
  <c r="G14" i="2"/>
  <c r="E9" i="2"/>
  <c r="E17" i="2"/>
  <c r="E16" i="2"/>
  <c r="E18" i="2" l="1"/>
  <c r="F17" i="2"/>
  <c r="F8" i="2"/>
  <c r="E22" i="2"/>
  <c r="F16" i="2"/>
  <c r="F9" i="2"/>
  <c r="E10" i="2"/>
  <c r="G19" i="2"/>
  <c r="G22" i="2"/>
  <c r="G26" i="2"/>
  <c r="G16" i="2"/>
  <c r="G25" i="2"/>
  <c r="G24" i="2"/>
  <c r="G15" i="2"/>
  <c r="G21" i="2"/>
  <c r="G18" i="2"/>
  <c r="G23" i="2"/>
  <c r="G20" i="2"/>
  <c r="G17" i="2"/>
  <c r="G27" i="2"/>
  <c r="F22" i="2" l="1"/>
  <c r="E23" i="2"/>
  <c r="E11" i="2"/>
  <c r="F10" i="2"/>
  <c r="F18" i="2"/>
  <c r="E19" i="2"/>
  <c r="E12" i="2" l="1"/>
  <c r="F11" i="2"/>
  <c r="F19" i="2"/>
  <c r="E20" i="2"/>
  <c r="E24" i="2"/>
  <c r="F23" i="2"/>
  <c r="E21" i="2" l="1"/>
  <c r="F21" i="2" s="1"/>
  <c r="F20" i="2"/>
  <c r="F24" i="2"/>
  <c r="E25" i="2"/>
  <c r="F12" i="2"/>
  <c r="E13" i="2"/>
  <c r="F13" i="2" s="1"/>
  <c r="F25" i="2" l="1"/>
  <c r="E26" i="2"/>
  <c r="F26" i="2" l="1"/>
  <c r="E27" i="2"/>
  <c r="F27" i="2" s="1"/>
  <c r="E14" i="8"/>
  <c r="E15" i="8"/>
  <c r="D14" i="8"/>
  <c r="D7" i="8"/>
  <c r="E7" i="8" s="1"/>
  <c r="E8" i="8" s="1"/>
  <c r="G7" i="8"/>
  <c r="F7" i="8" s="1"/>
  <c r="G8" i="8"/>
  <c r="G9" i="8" s="1"/>
  <c r="G10" i="8" s="1"/>
  <c r="G11" i="8" s="1"/>
  <c r="G12" i="8" s="1"/>
  <c r="G13" i="8" s="1"/>
  <c r="F14" i="8" l="1"/>
  <c r="F15" i="8" s="1"/>
  <c r="F8" i="8"/>
  <c r="E9" i="8"/>
  <c r="E17" i="8"/>
  <c r="G14" i="8"/>
  <c r="E16" i="8"/>
  <c r="F9" i="8" l="1"/>
  <c r="E10" i="8"/>
  <c r="E22" i="8"/>
  <c r="F16" i="8"/>
  <c r="G16" i="8"/>
  <c r="G20" i="8"/>
  <c r="G18" i="8"/>
  <c r="G19" i="8"/>
  <c r="G21" i="8"/>
  <c r="G15" i="8"/>
  <c r="G27" i="8"/>
  <c r="G26" i="8"/>
  <c r="G17" i="8"/>
  <c r="G25" i="8"/>
  <c r="G22" i="8"/>
  <c r="G23" i="8"/>
  <c r="G24" i="8"/>
  <c r="F17" i="8"/>
  <c r="E18" i="8"/>
  <c r="E19" i="8" l="1"/>
  <c r="F18" i="8"/>
  <c r="E23" i="8"/>
  <c r="F22" i="8"/>
  <c r="F10" i="8"/>
  <c r="E11" i="8"/>
  <c r="F23" i="8" l="1"/>
  <c r="E24" i="8"/>
  <c r="E12" i="8"/>
  <c r="F11" i="8"/>
  <c r="F19" i="8"/>
  <c r="E20" i="8"/>
  <c r="F12" i="8" l="1"/>
  <c r="E13" i="8"/>
  <c r="F13" i="8" s="1"/>
  <c r="F20" i="8"/>
  <c r="E21" i="8"/>
  <c r="F21" i="8" s="1"/>
  <c r="E25" i="8"/>
  <c r="F24" i="8"/>
  <c r="F25" i="8" l="1"/>
  <c r="E26" i="8"/>
  <c r="F26" i="8" l="1"/>
  <c r="E27" i="8"/>
  <c r="F27" i="8" s="1"/>
</calcChain>
</file>

<file path=xl/sharedStrings.xml><?xml version="1.0" encoding="utf-8"?>
<sst xmlns="http://schemas.openxmlformats.org/spreadsheetml/2006/main" count="202" uniqueCount="114">
  <si>
    <t>Period</t>
  </si>
  <si>
    <t>for graphical purpose</t>
  </si>
  <si>
    <t>Date</t>
  </si>
  <si>
    <t>Definitions</t>
  </si>
  <si>
    <t>Run Waste</t>
  </si>
  <si>
    <t>Top of Reel / Left on Core</t>
  </si>
  <si>
    <t>Internal Quality Failure</t>
  </si>
  <si>
    <t>Inks / Wets</t>
  </si>
  <si>
    <t xml:space="preserve">Any waste created from the a set up of a machine. (Must include low cost material bought specially or from aged stock, even if this can not be allocated to the order.) </t>
  </si>
  <si>
    <t>Any waste created during the run phase of a machine (Web break, Quality defects, Splice, etc.)</t>
  </si>
  <si>
    <t>Any material taken from the top of a reel or left on the core of the reel after production, which is identified as scrap/waste. (Includes any left over material on reels)</t>
  </si>
  <si>
    <t>Waste %</t>
  </si>
  <si>
    <t xml:space="preserve">  To populate</t>
  </si>
  <si>
    <t>Time Period</t>
  </si>
  <si>
    <t>Set Up Waste Total</t>
  </si>
  <si>
    <r>
      <t xml:space="preserve">Any material used which is wider than the finished width for the customer. (Including extra trims even compensated by customers) 
</t>
    </r>
    <r>
      <rPr>
        <i/>
        <u/>
        <sz val="11"/>
        <rFont val="Calibri"/>
        <family val="2"/>
        <scheme val="minor"/>
      </rPr>
      <t/>
    </r>
  </si>
  <si>
    <t>Trim Waste Total</t>
  </si>
  <si>
    <t>Not to populate</t>
  </si>
  <si>
    <t xml:space="preserve">Total Waste </t>
  </si>
  <si>
    <t>Production Waste</t>
  </si>
  <si>
    <t>Site</t>
  </si>
  <si>
    <t>Waste (t)</t>
  </si>
  <si>
    <t>FY1718</t>
  </si>
  <si>
    <t>Commerce</t>
  </si>
  <si>
    <t>RJM</t>
  </si>
  <si>
    <t>Returned Goods</t>
  </si>
  <si>
    <t>Usage Variance</t>
  </si>
  <si>
    <t>Cycle Count</t>
  </si>
  <si>
    <t>Obselete</t>
  </si>
  <si>
    <t>Closed Order Variance</t>
  </si>
  <si>
    <t>Mechanical</t>
  </si>
  <si>
    <t>Run - Others</t>
  </si>
  <si>
    <t xml:space="preserve">Process - Line Clear </t>
  </si>
  <si>
    <t>R&amp;D</t>
  </si>
  <si>
    <t>Process -Splice</t>
  </si>
  <si>
    <t>Total Waste (lbs)</t>
  </si>
  <si>
    <t>Total Waste (lbs) &amp; Production Waste (lbs)</t>
  </si>
  <si>
    <t>Not Assigned Waste/Others</t>
  </si>
  <si>
    <t>Total Waste Categories Breakdown (lbs)</t>
  </si>
  <si>
    <t xml:space="preserve">Total site produced (lbs) </t>
  </si>
  <si>
    <t>Need to further evaluate for more categories</t>
  </si>
  <si>
    <t>Commerce - Purge between line stops (start and stop such as roll changes)</t>
  </si>
  <si>
    <t>Commerce - Waste generated by equipment error, breakdown (e.g. material jam, out of register print, blade issues, knife issues)</t>
  </si>
  <si>
    <t>Check with front line - when they input this code?</t>
  </si>
  <si>
    <t xml:space="preserve">Any materials (Raw/SFG/FG) which have been identified internally as rejected / worthless and can not be used to sell to the customer (e.g. waves on material, wrinkles, flagging due to slitting, appearance, print defects, baggy material, out of specs seals, telescoping </t>
  </si>
  <si>
    <t>Ideally, should eliminate the usage of "others" code and reinforce the reporting from the operators using the existing codes</t>
  </si>
  <si>
    <t>Total goods Lbs produced + total waste (lbs) from Cognos</t>
  </si>
  <si>
    <t>Missing Reported</t>
  </si>
  <si>
    <t>Samples, trials, validation (e.g. parts with E/S number)</t>
  </si>
  <si>
    <t xml:space="preserve">Reconcile the difference of system calculated waste vs. operators reported waste. Goal should be drive to zero. </t>
  </si>
  <si>
    <t>Cognos reported</t>
  </si>
  <si>
    <t>Examples demonstrated for Commerce</t>
  </si>
  <si>
    <t>See below details</t>
  </si>
  <si>
    <t>Auto-link the Cognos and SFM waste report to generate the waterfall automatically on a weekly  basis</t>
  </si>
  <si>
    <t>*Commerce waste code</t>
  </si>
  <si>
    <t>Current</t>
  </si>
  <si>
    <t>Group</t>
  </si>
  <si>
    <t>C36+Trim waste</t>
  </si>
  <si>
    <t>C26+Run Waste</t>
  </si>
  <si>
    <t>C04+Core Waste</t>
  </si>
  <si>
    <t>C30+Setup Waste</t>
  </si>
  <si>
    <t>C10+Line clear</t>
  </si>
  <si>
    <t>C18+Quality Related Waste</t>
  </si>
  <si>
    <t>quality</t>
  </si>
  <si>
    <t>C14+Mechanical Waste</t>
  </si>
  <si>
    <t>C32+Splices Laminating</t>
  </si>
  <si>
    <t>Splice</t>
  </si>
  <si>
    <t>C56+Waves on Material</t>
  </si>
  <si>
    <t>C51+Waste from Wrinkles</t>
  </si>
  <si>
    <t>C22+Repeat issues</t>
  </si>
  <si>
    <t>C31+Splice</t>
  </si>
  <si>
    <t>C45+Waste from Out of Register Pri</t>
  </si>
  <si>
    <t>C07+Flagging waste due to slitting</t>
  </si>
  <si>
    <t>C27+Sample Run</t>
  </si>
  <si>
    <t>C42+Waste from Inks Printing</t>
  </si>
  <si>
    <t>C15+Notch/Quadvent issues</t>
  </si>
  <si>
    <t>C09+Lamination Appearance</t>
  </si>
  <si>
    <t>C06+Dirty Material</t>
  </si>
  <si>
    <t>C13+Material Jammed</t>
  </si>
  <si>
    <t>C55+Web Moved</t>
  </si>
  <si>
    <t>C54+Weak Seals</t>
  </si>
  <si>
    <t>C41+Waste from Doctor Blade Issues</t>
  </si>
  <si>
    <t>C01+Baggy material</t>
  </si>
  <si>
    <t>C44+Waste from Line Drive</t>
  </si>
  <si>
    <t>C08+Knifes problems</t>
  </si>
  <si>
    <t>C34+Telescoped Rolls laminating</t>
  </si>
  <si>
    <t>C33+Tape/Web brake</t>
  </si>
  <si>
    <t>C02+Bubbles on seal</t>
  </si>
  <si>
    <t>C49+Waste from Tension/Bagginess</t>
  </si>
  <si>
    <t>C48+Waste from Scoping Slitting</t>
  </si>
  <si>
    <t>C39+Waste from Adhesion Printing</t>
  </si>
  <si>
    <t>C43+Waste from Knife Slitting</t>
  </si>
  <si>
    <t>C17+Power failure</t>
  </si>
  <si>
    <t>C21+Raw Material Quality Waste lam</t>
  </si>
  <si>
    <t>Actions</t>
  </si>
  <si>
    <t>Owner</t>
  </si>
  <si>
    <t>Capex/Expense</t>
  </si>
  <si>
    <t>Timeline</t>
  </si>
  <si>
    <t>Categorize the current waste code by groups</t>
  </si>
  <si>
    <t>Site LT</t>
  </si>
  <si>
    <t>Re-train the operators on using the codes</t>
  </si>
  <si>
    <t>Install the scales that can tie out per weight</t>
  </si>
  <si>
    <t>Y</t>
  </si>
  <si>
    <t xml:space="preserve">Standardize the weighting process for operators </t>
  </si>
  <si>
    <t>weekly publish and review</t>
  </si>
  <si>
    <t>Grouping the waste code for the waterfall calculation</t>
  </si>
  <si>
    <t>Publish the reporting waste compliance onto the digital board</t>
  </si>
  <si>
    <t>Cognos report</t>
  </si>
  <si>
    <t>Need to further evaluate for more categories and/or reinforce the compliance of operators' reporting waste</t>
  </si>
  <si>
    <r>
      <t xml:space="preserve">Any Liquids (Excluding solvent) which have been wasted (prior,during and post the production
</t>
    </r>
    <r>
      <rPr>
        <b/>
        <i/>
        <sz val="12"/>
        <color theme="4"/>
        <rFont val="Calibri"/>
        <family val="2"/>
        <scheme val="minor"/>
      </rPr>
      <t>Up for discussion: a) can be breakdown the wets by categor, such as ink/coating/adhesive/solvent, b) can be backflash according to the BOM
Process)</t>
    </r>
  </si>
  <si>
    <r>
      <t xml:space="preserve">Any materials (Raw/SFG/FG) which have been identified internally as rejected / worthless and can not be used to sell to the customer 
</t>
    </r>
    <r>
      <rPr>
        <b/>
        <i/>
        <sz val="12"/>
        <color theme="4"/>
        <rFont val="Calibri"/>
        <family val="2"/>
        <scheme val="minor"/>
      </rPr>
      <t xml:space="preserve">(e.g. waves on material, wrinkles, flagging due to slitting, appearance, print defects, baggy material, out of specs seals, telescoping) </t>
    </r>
  </si>
  <si>
    <t>Review/Audit the operator waste reporting on a regular basis</t>
  </si>
  <si>
    <t>Engineering/supervisors</t>
  </si>
  <si>
    <t>Itemize the new report by machine (down load and pivot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</si>
</sst>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3"/>
      <name val="Calibri"/>
      <family val="2"/>
      <scheme val="minor"/>
    </font>
    <font>
      <i/>
      <sz val="12"/>
      <name val="Calibri"/>
      <family val="2"/>
      <scheme val="minor"/>
    </font>
    <font>
      <i/>
      <sz val="12"/>
      <color theme="3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Arial"/>
      <family val="2"/>
    </font>
    <font>
      <b/>
      <i/>
      <sz val="1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i/>
      <sz val="12"/>
      <color theme="4"/>
      <name val="Calibri"/>
      <family val="2"/>
      <scheme val="minor"/>
    </font>
    <font>
      <b/>
      <i/>
      <sz val="12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</cellStyleXfs>
  <cellXfs count="88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/>
    <xf numFmtId="0" fontId="4" fillId="0" borderId="0" xfId="0" applyFont="1"/>
    <xf numFmtId="0" fontId="6" fillId="0" borderId="0" xfId="0" applyFont="1" applyBorder="1" applyAlignment="1">
      <alignment horizontal="left" vertical="center" wrapText="1"/>
    </xf>
    <xf numFmtId="9" fontId="7" fillId="2" borderId="0" xfId="1" applyFont="1" applyFill="1" applyBorder="1" applyAlignment="1">
      <alignment vertical="center"/>
    </xf>
    <xf numFmtId="9" fontId="0" fillId="0" borderId="0" xfId="1" applyFont="1" applyBorder="1" applyAlignment="1">
      <alignment vertical="center"/>
    </xf>
    <xf numFmtId="9" fontId="7" fillId="0" borderId="0" xfId="1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 wrapText="1"/>
    </xf>
    <xf numFmtId="9" fontId="0" fillId="0" borderId="0" xfId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14" fontId="0" fillId="0" borderId="4" xfId="0" applyNumberFormat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0" fontId="5" fillId="0" borderId="0" xfId="0" applyFont="1"/>
    <xf numFmtId="0" fontId="16" fillId="0" borderId="0" xfId="2" applyFont="1" applyAlignment="1">
      <alignment wrapText="1"/>
    </xf>
    <xf numFmtId="0" fontId="5" fillId="0" borderId="0" xfId="0" applyFont="1" applyFill="1" applyBorder="1"/>
    <xf numFmtId="0" fontId="12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vertical="center" wrapText="1"/>
    </xf>
    <xf numFmtId="10" fontId="0" fillId="0" borderId="1" xfId="1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10" fontId="11" fillId="0" borderId="1" xfId="1" applyNumberFormat="1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 wrapText="1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vertical="center"/>
    </xf>
    <xf numFmtId="2" fontId="0" fillId="0" borderId="0" xfId="0" applyNumberFormat="1"/>
    <xf numFmtId="3" fontId="18" fillId="4" borderId="1" xfId="0" applyNumberFormat="1" applyFont="1" applyFill="1" applyBorder="1" applyAlignment="1">
      <alignment horizontal="left" vertical="center"/>
    </xf>
    <xf numFmtId="3" fontId="11" fillId="0" borderId="1" xfId="0" applyNumberFormat="1" applyFont="1" applyFill="1" applyBorder="1" applyAlignment="1">
      <alignment horizontal="left" vertical="center"/>
    </xf>
    <xf numFmtId="10" fontId="0" fillId="0" borderId="0" xfId="1" applyNumberFormat="1" applyFont="1" applyBorder="1" applyAlignment="1">
      <alignment vertical="center"/>
    </xf>
    <xf numFmtId="0" fontId="9" fillId="0" borderId="0" xfId="0" applyFont="1"/>
    <xf numFmtId="0" fontId="12" fillId="6" borderId="1" xfId="0" applyFont="1" applyFill="1" applyBorder="1" applyAlignment="1">
      <alignment horizontal="left" vertical="center"/>
    </xf>
    <xf numFmtId="0" fontId="14" fillId="6" borderId="1" xfId="0" applyFont="1" applyFill="1" applyBorder="1" applyAlignment="1">
      <alignment horizontal="left" vertical="center" wrapText="1"/>
    </xf>
    <xf numFmtId="0" fontId="21" fillId="6" borderId="1" xfId="0" applyFont="1" applyFill="1" applyBorder="1" applyAlignment="1">
      <alignment horizontal="left" vertical="center"/>
    </xf>
    <xf numFmtId="3" fontId="20" fillId="6" borderId="1" xfId="0" applyNumberFormat="1" applyFont="1" applyFill="1" applyBorder="1" applyAlignment="1">
      <alignment horizontal="center" vertical="center"/>
    </xf>
    <xf numFmtId="10" fontId="20" fillId="6" borderId="1" xfId="1" applyNumberFormat="1" applyFont="1" applyFill="1" applyBorder="1" applyAlignment="1">
      <alignment horizontal="center" vertical="center"/>
    </xf>
    <xf numFmtId="3" fontId="9" fillId="4" borderId="1" xfId="0" applyNumberFormat="1" applyFont="1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3" fontId="18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17" fillId="4" borderId="1" xfId="0" applyFont="1" applyFill="1" applyBorder="1" applyAlignment="1">
      <alignment horizontal="left" vertical="center" wrapText="1"/>
    </xf>
    <xf numFmtId="3" fontId="11" fillId="4" borderId="1" xfId="0" applyNumberFormat="1" applyFont="1" applyFill="1" applyBorder="1" applyAlignment="1">
      <alignment horizontal="center" vertical="center"/>
    </xf>
    <xf numFmtId="10" fontId="0" fillId="4" borderId="1" xfId="1" applyNumberFormat="1" applyFont="1" applyFill="1" applyBorder="1" applyAlignment="1">
      <alignment horizontal="center" vertical="center"/>
    </xf>
    <xf numFmtId="10" fontId="11" fillId="4" borderId="1" xfId="1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19" fillId="4" borderId="1" xfId="0" applyFont="1" applyFill="1" applyBorder="1" applyAlignment="1">
      <alignment horizontal="left" vertical="center" wrapText="1"/>
    </xf>
    <xf numFmtId="3" fontId="22" fillId="4" borderId="13" xfId="0" applyNumberFormat="1" applyFont="1" applyFill="1" applyBorder="1" applyAlignment="1">
      <alignment horizontal="left" vertical="center"/>
    </xf>
    <xf numFmtId="0" fontId="11" fillId="0" borderId="0" xfId="0" applyFont="1"/>
    <xf numFmtId="0" fontId="23" fillId="0" borderId="0" xfId="0" applyFont="1"/>
    <xf numFmtId="0" fontId="24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1" fillId="0" borderId="1" xfId="0" applyFont="1" applyBorder="1"/>
    <xf numFmtId="0" fontId="0" fillId="0" borderId="1" xfId="0" applyBorder="1" applyAlignment="1">
      <alignment vertical="top"/>
    </xf>
    <xf numFmtId="0" fontId="24" fillId="0" borderId="1" xfId="0" applyFont="1" applyBorder="1"/>
    <xf numFmtId="0" fontId="0" fillId="0" borderId="1" xfId="0" applyBorder="1"/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11" fillId="0" borderId="0" xfId="0" applyFont="1" applyAlignment="1">
      <alignment vertical="top"/>
    </xf>
    <xf numFmtId="0" fontId="26" fillId="2" borderId="1" xfId="0" applyFont="1" applyFill="1" applyBorder="1" applyAlignment="1">
      <alignment horizontal="left" vertical="center" wrapText="1"/>
    </xf>
    <xf numFmtId="0" fontId="26" fillId="0" borderId="1" xfId="0" applyFont="1" applyBorder="1" applyAlignment="1">
      <alignment vertical="center" wrapText="1"/>
    </xf>
    <xf numFmtId="0" fontId="27" fillId="4" borderId="1" xfId="0" applyFont="1" applyFill="1" applyBorder="1" applyAlignment="1">
      <alignment horizontal="left" vertical="center" wrapText="1"/>
    </xf>
    <xf numFmtId="0" fontId="28" fillId="4" borderId="1" xfId="0" applyFont="1" applyFill="1" applyBorder="1" applyAlignment="1">
      <alignment horizontal="left" vertical="center"/>
    </xf>
    <xf numFmtId="16" fontId="24" fillId="0" borderId="1" xfId="0" applyNumberFormat="1" applyFont="1" applyBorder="1"/>
    <xf numFmtId="164" fontId="7" fillId="2" borderId="0" xfId="3" applyNumberFormat="1" applyFont="1" applyFill="1" applyBorder="1" applyAlignment="1">
      <alignment vertical="center"/>
    </xf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8" fillId="4" borderId="7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</cellXfs>
  <cellStyles count="4">
    <cellStyle name="Comma" xfId="3" builtinId="3"/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colors>
    <mruColors>
      <color rgb="FF1DFF83"/>
      <color rgb="FFA3FFCD"/>
      <color rgb="FF86C9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/>
            </a:pPr>
            <a:r>
              <a:rPr lang="en-US"/>
              <a:t>WASTE WATERFALL</a:t>
            </a:r>
            <a:r>
              <a:rPr lang="en-US" baseline="0"/>
              <a:t> (%)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57D2-4D9E-86EE-376E82EE896D}"/>
              </c:ext>
            </c:extLst>
          </c:dPt>
          <c:dPt>
            <c:idx val="1"/>
            <c:invertIfNegative val="0"/>
            <c:bubble3D val="0"/>
            <c:spPr>
              <a:noFill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57D2-4D9E-86EE-376E82EE896D}"/>
              </c:ext>
            </c:extLst>
          </c:dPt>
          <c:dPt>
            <c:idx val="2"/>
            <c:invertIfNegative val="0"/>
            <c:bubble3D val="0"/>
            <c:spPr>
              <a:noFill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57D2-4D9E-86EE-376E82EE896D}"/>
              </c:ext>
            </c:extLst>
          </c:dPt>
          <c:dPt>
            <c:idx val="3"/>
            <c:invertIfNegative val="0"/>
            <c:bubble3D val="0"/>
            <c:spPr>
              <a:noFill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57D2-4D9E-86EE-376E82EE896D}"/>
              </c:ext>
            </c:extLst>
          </c:dPt>
          <c:dPt>
            <c:idx val="4"/>
            <c:invertIfNegative val="0"/>
            <c:bubble3D val="0"/>
            <c:spPr>
              <a:noFill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57D2-4D9E-86EE-376E82EE896D}"/>
              </c:ext>
            </c:extLst>
          </c:dPt>
          <c:dPt>
            <c:idx val="5"/>
            <c:invertIfNegative val="0"/>
            <c:bubble3D val="0"/>
            <c:spPr>
              <a:noFill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57D2-4D9E-86EE-376E82EE896D}"/>
              </c:ext>
            </c:extLst>
          </c:dPt>
          <c:dPt>
            <c:idx val="6"/>
            <c:invertIfNegative val="0"/>
            <c:bubble3D val="0"/>
            <c:spPr>
              <a:noFill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57D2-4D9E-86EE-376E82EE896D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57D2-4D9E-86EE-376E82EE896D}"/>
              </c:ext>
            </c:extLst>
          </c:dPt>
          <c:dPt>
            <c:idx val="8"/>
            <c:invertIfNegative val="0"/>
            <c:bubble3D val="0"/>
            <c:spPr>
              <a:noFill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57D2-4D9E-86EE-376E82EE896D}"/>
              </c:ext>
            </c:extLst>
          </c:dPt>
          <c:dPt>
            <c:idx val="9"/>
            <c:invertIfNegative val="0"/>
            <c:bubble3D val="0"/>
            <c:spPr>
              <a:noFill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57D2-4D9E-86EE-376E82EE896D}"/>
              </c:ext>
            </c:extLst>
          </c:dPt>
          <c:dPt>
            <c:idx val="10"/>
            <c:invertIfNegative val="0"/>
            <c:bubble3D val="0"/>
            <c:spPr>
              <a:noFill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57D2-4D9E-86EE-376E82EE896D}"/>
              </c:ext>
            </c:extLst>
          </c:dPt>
          <c:dPt>
            <c:idx val="11"/>
            <c:invertIfNegative val="0"/>
            <c:bubble3D val="0"/>
            <c:spPr>
              <a:noFill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57D2-4D9E-86EE-376E82EE896D}"/>
              </c:ext>
            </c:extLst>
          </c:dPt>
          <c:dPt>
            <c:idx val="12"/>
            <c:invertIfNegative val="0"/>
            <c:bubble3D val="0"/>
            <c:spPr>
              <a:noFill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9-57D2-4D9E-86EE-376E82EE896D}"/>
              </c:ext>
            </c:extLst>
          </c:dPt>
          <c:dPt>
            <c:idx val="13"/>
            <c:invertIfNegative val="0"/>
            <c:bubble3D val="0"/>
            <c:spPr>
              <a:noFill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B-57D2-4D9E-86EE-376E82EE896D}"/>
              </c:ext>
            </c:extLst>
          </c:dPt>
          <c:dPt>
            <c:idx val="14"/>
            <c:invertIfNegative val="0"/>
            <c:bubble3D val="0"/>
            <c:spPr>
              <a:noFill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D-57D2-4D9E-86EE-376E82EE896D}"/>
              </c:ext>
            </c:extLst>
          </c:dPt>
          <c:dPt>
            <c:idx val="15"/>
            <c:invertIfNegative val="0"/>
            <c:bubble3D val="0"/>
            <c:spPr>
              <a:noFill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F-57D2-4D9E-86EE-376E82EE896D}"/>
              </c:ext>
            </c:extLst>
          </c:dPt>
          <c:dPt>
            <c:idx val="16"/>
            <c:invertIfNegative val="0"/>
            <c:bubble3D val="0"/>
            <c:spPr>
              <a:noFill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1-57D2-4D9E-86EE-376E82EE896D}"/>
              </c:ext>
            </c:extLst>
          </c:dPt>
          <c:dPt>
            <c:idx val="17"/>
            <c:invertIfNegative val="0"/>
            <c:bubble3D val="0"/>
            <c:spPr>
              <a:noFill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3-57D2-4D9E-86EE-376E82EE896D}"/>
              </c:ext>
            </c:extLst>
          </c:dPt>
          <c:dPt>
            <c:idx val="18"/>
            <c:invertIfNegative val="0"/>
            <c:bubble3D val="0"/>
            <c:spPr>
              <a:noFill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5-57D2-4D9E-86EE-376E82EE896D}"/>
              </c:ext>
            </c:extLst>
          </c:dPt>
          <c:dPt>
            <c:idx val="19"/>
            <c:invertIfNegative val="0"/>
            <c:bubble3D val="0"/>
            <c:spPr>
              <a:noFill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7-57D2-4D9E-86EE-376E82EE896D}"/>
              </c:ext>
            </c:extLst>
          </c:dPt>
          <c:dPt>
            <c:idx val="20"/>
            <c:invertIfNegative val="0"/>
            <c:bubble3D val="0"/>
            <c:spPr>
              <a:noFill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9-57D2-4D9E-86EE-376E82EE896D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B-57D2-4D9E-86EE-376E82EE896D}"/>
              </c:ext>
            </c:extLst>
          </c:dPt>
          <c:dPt>
            <c:idx val="22"/>
            <c:invertIfNegative val="0"/>
            <c:bubble3D val="0"/>
            <c:spPr>
              <a:noFill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D-57D2-4D9E-86EE-376E82EE896D}"/>
              </c:ext>
            </c:extLst>
          </c:dPt>
          <c:dPt>
            <c:idx val="23"/>
            <c:invertIfNegative val="0"/>
            <c:bubble3D val="0"/>
            <c:spPr>
              <a:noFill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F-57D2-4D9E-86EE-376E82EE896D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1-57D2-4D9E-86EE-376E82EE896D}"/>
              </c:ext>
            </c:extLst>
          </c:dPt>
          <c:dPt>
            <c:idx val="25"/>
            <c:invertIfNegative val="0"/>
            <c:bubble3D val="0"/>
            <c:spPr>
              <a:noFill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3-57D2-4D9E-86EE-376E82EE896D}"/>
              </c:ext>
            </c:extLst>
          </c:dPt>
          <c:dPt>
            <c:idx val="26"/>
            <c:invertIfNegative val="0"/>
            <c:bubble3D val="0"/>
            <c:spPr>
              <a:noFill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5-57D2-4D9E-86EE-376E82EE896D}"/>
              </c:ext>
            </c:extLst>
          </c:dPt>
          <c:dPt>
            <c:idx val="27"/>
            <c:invertIfNegative val="0"/>
            <c:bubble3D val="0"/>
            <c:spPr>
              <a:noFill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7-57D2-4D9E-86EE-376E82EE896D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9-57D2-4D9E-86EE-376E82EE896D}"/>
              </c:ext>
            </c:extLst>
          </c:dPt>
          <c:dLbls>
            <c:dLbl>
              <c:idx val="0"/>
              <c:layout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 b="1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57D2-4D9E-86EE-376E82EE896D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7.224484471880799E-3"/>
                  <c:y val="-9.8840861310154054E-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400" b="1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D-57D2-4D9E-86EE-376E82EE896D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200" b="1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F-57D2-4D9E-86EE-376E82EE896D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600"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'Waste Waterfall_1'!$B$7:$B$28</c:f>
              <c:strCache>
                <c:ptCount val="21"/>
                <c:pt idx="0">
                  <c:v>Total Waste </c:v>
                </c:pt>
                <c:pt idx="1">
                  <c:v>RJM</c:v>
                </c:pt>
                <c:pt idx="2">
                  <c:v>Returned Goods</c:v>
                </c:pt>
                <c:pt idx="3">
                  <c:v>Usage Variance</c:v>
                </c:pt>
                <c:pt idx="4">
                  <c:v>Cycle Count</c:v>
                </c:pt>
                <c:pt idx="5">
                  <c:v>Obselete</c:v>
                </c:pt>
                <c:pt idx="6">
                  <c:v>Closed Order Variance</c:v>
                </c:pt>
                <c:pt idx="7">
                  <c:v>Production Waste</c:v>
                </c:pt>
                <c:pt idx="8">
                  <c:v>Set Up Waste Total</c:v>
                </c:pt>
                <c:pt idx="9">
                  <c:v>Run Waste</c:v>
                </c:pt>
                <c:pt idx="10">
                  <c:v>Run - Others</c:v>
                </c:pt>
                <c:pt idx="11">
                  <c:v>Process - Line Clear </c:v>
                </c:pt>
                <c:pt idx="12">
                  <c:v>Mechanical</c:v>
                </c:pt>
                <c:pt idx="13">
                  <c:v>Process -Splice</c:v>
                </c:pt>
                <c:pt idx="14">
                  <c:v>R&amp;D</c:v>
                </c:pt>
                <c:pt idx="15">
                  <c:v>Top of Reel / Left on Core</c:v>
                </c:pt>
                <c:pt idx="16">
                  <c:v>Trim Waste Total</c:v>
                </c:pt>
                <c:pt idx="17">
                  <c:v>Internal Quality Failure</c:v>
                </c:pt>
                <c:pt idx="18">
                  <c:v>Inks / Wets</c:v>
                </c:pt>
                <c:pt idx="19">
                  <c:v>Not Assigned Waste/Others</c:v>
                </c:pt>
                <c:pt idx="20">
                  <c:v>Missing Reported</c:v>
                </c:pt>
              </c:strCache>
            </c:strRef>
          </c:cat>
          <c:val>
            <c:numRef>
              <c:f>'Waste Waterfall_1'!$F$7:$F$29</c:f>
              <c:numCache>
                <c:formatCode>0.00%</c:formatCode>
                <c:ptCount val="22"/>
                <c:pt idx="0">
                  <c:v>1</c:v>
                </c:pt>
                <c:pt idx="1">
                  <c:v>0.98823557442066756</c:v>
                </c:pt>
                <c:pt idx="2">
                  <c:v>0.98571187695646123</c:v>
                </c:pt>
                <c:pt idx="3">
                  <c:v>0.97518455797722992</c:v>
                </c:pt>
                <c:pt idx="4">
                  <c:v>0.95967399033773926</c:v>
                </c:pt>
                <c:pt idx="5">
                  <c:v>0.95579589024023692</c:v>
                </c:pt>
                <c:pt idx="6">
                  <c:v>0.95651249569303631</c:v>
                </c:pt>
                <c:pt idx="7">
                  <c:v>0.95651249569303631</c:v>
                </c:pt>
                <c:pt idx="8">
                  <c:v>0.89235523103653036</c:v>
                </c:pt>
                <c:pt idx="9">
                  <c:v>0.72778706371373902</c:v>
                </c:pt>
                <c:pt idx="10">
                  <c:v>0.79186918559897945</c:v>
                </c:pt>
                <c:pt idx="11">
                  <c:v>0.75269231051192387</c:v>
                </c:pt>
                <c:pt idx="12">
                  <c:v>0.73887337160116418</c:v>
                </c:pt>
                <c:pt idx="13">
                  <c:v>0.72901500656124696</c:v>
                </c:pt>
                <c:pt idx="14">
                  <c:v>0.72778706371373902</c:v>
                </c:pt>
                <c:pt idx="15">
                  <c:v>0.63074475650076611</c:v>
                </c:pt>
                <c:pt idx="16">
                  <c:v>0.49084357840873272</c:v>
                </c:pt>
                <c:pt idx="17">
                  <c:v>0.46830624528066744</c:v>
                </c:pt>
                <c:pt idx="18">
                  <c:v>0.46830624528066744</c:v>
                </c:pt>
                <c:pt idx="19">
                  <c:v>0.46830624528066744</c:v>
                </c:pt>
                <c:pt idx="2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3A-57D2-4D9E-86EE-376E82EE896D}"/>
            </c:ext>
          </c:extLst>
        </c:ser>
        <c:ser>
          <c:idx val="1"/>
          <c:order val="1"/>
          <c:spPr>
            <a:solidFill>
              <a:srgbClr val="1DFF83"/>
            </a:solidFill>
          </c:spPr>
          <c:invertIfNegative val="0"/>
          <c:dPt>
            <c:idx val="0"/>
            <c:invertIfNegative val="0"/>
            <c:bubble3D val="0"/>
            <c:spPr>
              <a:noFill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C-57D2-4D9E-86EE-376E82EE896D}"/>
              </c:ext>
            </c:extLst>
          </c:dPt>
          <c:dPt>
            <c:idx val="1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3D-57D2-4D9E-86EE-376E82EE896D}"/>
              </c:ext>
            </c:extLst>
          </c:dPt>
          <c:dPt>
            <c:idx val="2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3E-57D2-4D9E-86EE-376E82EE896D}"/>
              </c:ext>
            </c:extLst>
          </c:dPt>
          <c:dPt>
            <c:idx val="3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3F-57D2-4D9E-86EE-376E82EE896D}"/>
              </c:ext>
            </c:extLst>
          </c:dPt>
          <c:dPt>
            <c:idx val="4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41-57D2-4D9E-86EE-376E82EE896D}"/>
              </c:ext>
            </c:extLst>
          </c:dPt>
          <c:dPt>
            <c:idx val="5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42-57D2-4D9E-86EE-376E82EE896D}"/>
              </c:ext>
            </c:extLst>
          </c:dPt>
          <c:dPt>
            <c:idx val="6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44-57D2-4D9E-86EE-376E82EE896D}"/>
              </c:ext>
            </c:extLst>
          </c:dPt>
          <c:dPt>
            <c:idx val="7"/>
            <c:invertIfNegative val="0"/>
            <c:bubble3D val="0"/>
            <c:spPr>
              <a:noFill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5-57D2-4D9E-86EE-376E82EE896D}"/>
              </c:ext>
            </c:extLst>
          </c:dPt>
          <c:dPt>
            <c:idx val="8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47-57D2-4D9E-86EE-376E82EE896D}"/>
              </c:ext>
            </c:extLst>
          </c:dPt>
          <c:dPt>
            <c:idx val="9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49-57D2-4D9E-86EE-376E82EE896D}"/>
              </c:ext>
            </c:extLst>
          </c:dPt>
          <c:dPt>
            <c:idx val="10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4A-57D2-4D9E-86EE-376E82EE896D}"/>
              </c:ext>
            </c:extLst>
          </c:dPt>
          <c:dPt>
            <c:idx val="11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4C-57D2-4D9E-86EE-376E82EE896D}"/>
              </c:ext>
            </c:extLst>
          </c:dPt>
          <c:dPt>
            <c:idx val="12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4E-57D2-4D9E-86EE-376E82EE896D}"/>
              </c:ext>
            </c:extLst>
          </c:dPt>
          <c:dPt>
            <c:idx val="13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4F-57D2-4D9E-86EE-376E82EE896D}"/>
              </c:ext>
            </c:extLst>
          </c:dPt>
          <c:dPt>
            <c:idx val="14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50-57D2-4D9E-86EE-376E82EE896D}"/>
              </c:ext>
            </c:extLst>
          </c:dPt>
          <c:dPt>
            <c:idx val="15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52-57D2-4D9E-86EE-376E82EE896D}"/>
              </c:ext>
            </c:extLst>
          </c:dPt>
          <c:dPt>
            <c:idx val="16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54-57D2-4D9E-86EE-376E82EE896D}"/>
              </c:ext>
            </c:extLst>
          </c:dPt>
          <c:dPt>
            <c:idx val="17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56-57D2-4D9E-86EE-376E82EE896D}"/>
              </c:ext>
            </c:extLst>
          </c:dPt>
          <c:dPt>
            <c:idx val="18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57-57D2-4D9E-86EE-376E82EE896D}"/>
              </c:ext>
            </c:extLst>
          </c:dPt>
          <c:dPt>
            <c:idx val="19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58-57D2-4D9E-86EE-376E82EE896D}"/>
              </c:ext>
            </c:extLst>
          </c:dPt>
          <c:dPt>
            <c:idx val="20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59-57D2-4D9E-86EE-376E82EE896D}"/>
              </c:ext>
            </c:extLst>
          </c:dPt>
          <c:dPt>
            <c:idx val="22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5A-57D2-4D9E-86EE-376E82EE896D}"/>
              </c:ext>
            </c:extLst>
          </c:dPt>
          <c:dPt>
            <c:idx val="23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5B-57D2-4D9E-86EE-376E82EE896D}"/>
              </c:ext>
            </c:extLst>
          </c:dPt>
          <c:dPt>
            <c:idx val="24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5C-57D2-4D9E-86EE-376E82EE896D}"/>
              </c:ext>
            </c:extLst>
          </c:dPt>
          <c:dPt>
            <c:idx val="25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5D-57D2-4D9E-86EE-376E82EE896D}"/>
              </c:ext>
            </c:extLst>
          </c:dPt>
          <c:dPt>
            <c:idx val="26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5E-57D2-4D9E-86EE-376E82EE896D}"/>
              </c:ext>
            </c:extLst>
          </c:dPt>
          <c:dPt>
            <c:idx val="27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5F-57D2-4D9E-86EE-376E82EE896D}"/>
              </c:ext>
            </c:extLst>
          </c:dPt>
          <c:dLbls>
            <c:dLbl>
              <c:idx val="0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3C-57D2-4D9E-86EE-376E82EE896D}"/>
                </c:ex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45-57D2-4D9E-86EE-376E82EE896D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'Waste Waterfall_1'!$B$7:$B$28</c:f>
              <c:strCache>
                <c:ptCount val="21"/>
                <c:pt idx="0">
                  <c:v>Total Waste </c:v>
                </c:pt>
                <c:pt idx="1">
                  <c:v>RJM</c:v>
                </c:pt>
                <c:pt idx="2">
                  <c:v>Returned Goods</c:v>
                </c:pt>
                <c:pt idx="3">
                  <c:v>Usage Variance</c:v>
                </c:pt>
                <c:pt idx="4">
                  <c:v>Cycle Count</c:v>
                </c:pt>
                <c:pt idx="5">
                  <c:v>Obselete</c:v>
                </c:pt>
                <c:pt idx="6">
                  <c:v>Closed Order Variance</c:v>
                </c:pt>
                <c:pt idx="7">
                  <c:v>Production Waste</c:v>
                </c:pt>
                <c:pt idx="8">
                  <c:v>Set Up Waste Total</c:v>
                </c:pt>
                <c:pt idx="9">
                  <c:v>Run Waste</c:v>
                </c:pt>
                <c:pt idx="10">
                  <c:v>Run - Others</c:v>
                </c:pt>
                <c:pt idx="11">
                  <c:v>Process - Line Clear </c:v>
                </c:pt>
                <c:pt idx="12">
                  <c:v>Mechanical</c:v>
                </c:pt>
                <c:pt idx="13">
                  <c:v>Process -Splice</c:v>
                </c:pt>
                <c:pt idx="14">
                  <c:v>R&amp;D</c:v>
                </c:pt>
                <c:pt idx="15">
                  <c:v>Top of Reel / Left on Core</c:v>
                </c:pt>
                <c:pt idx="16">
                  <c:v>Trim Waste Total</c:v>
                </c:pt>
                <c:pt idx="17">
                  <c:v>Internal Quality Failure</c:v>
                </c:pt>
                <c:pt idx="18">
                  <c:v>Inks / Wets</c:v>
                </c:pt>
                <c:pt idx="19">
                  <c:v>Not Assigned Waste/Others</c:v>
                </c:pt>
                <c:pt idx="20">
                  <c:v>Missing Reported</c:v>
                </c:pt>
              </c:strCache>
            </c:strRef>
          </c:cat>
          <c:val>
            <c:numRef>
              <c:f>'Waste Waterfall_1'!$G$7:$G$28</c:f>
              <c:numCache>
                <c:formatCode>0.00%</c:formatCode>
                <c:ptCount val="21"/>
                <c:pt idx="0">
                  <c:v>1</c:v>
                </c:pt>
                <c:pt idx="1">
                  <c:v>1.1764425579332438E-2</c:v>
                </c:pt>
                <c:pt idx="2">
                  <c:v>2.5236974642063822E-3</c:v>
                </c:pt>
                <c:pt idx="3">
                  <c:v>1.052731897923127E-2</c:v>
                </c:pt>
                <c:pt idx="4">
                  <c:v>1.551056763949064E-2</c:v>
                </c:pt>
                <c:pt idx="5">
                  <c:v>3.8781000975023272E-3</c:v>
                </c:pt>
                <c:pt idx="6">
                  <c:v>-7.1660545279934298E-4</c:v>
                </c:pt>
                <c:pt idx="7">
                  <c:v>0.95651249569303631</c:v>
                </c:pt>
                <c:pt idx="8">
                  <c:v>6.4157264656505897E-2</c:v>
                </c:pt>
                <c:pt idx="9">
                  <c:v>0.16456816732279134</c:v>
                </c:pt>
                <c:pt idx="10">
                  <c:v>0.10048604543755087</c:v>
                </c:pt>
                <c:pt idx="11">
                  <c:v>3.9176875087055654E-2</c:v>
                </c:pt>
                <c:pt idx="12">
                  <c:v>1.3818938910759712E-2</c:v>
                </c:pt>
                <c:pt idx="13">
                  <c:v>9.8583650399173064E-3</c:v>
                </c:pt>
                <c:pt idx="14">
                  <c:v>1.227942847507826E-3</c:v>
                </c:pt>
                <c:pt idx="15">
                  <c:v>9.7042307212972939E-2</c:v>
                </c:pt>
                <c:pt idx="16">
                  <c:v>0.1399011780920334</c:v>
                </c:pt>
                <c:pt idx="17">
                  <c:v>2.2537333128065277E-2</c:v>
                </c:pt>
                <c:pt idx="18">
                  <c:v>0</c:v>
                </c:pt>
                <c:pt idx="19">
                  <c:v>0</c:v>
                </c:pt>
                <c:pt idx="20">
                  <c:v>0.46830624528066744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60-57D2-4D9E-86EE-376E82EE8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23182760"/>
        <c:axId val="243170032"/>
      </c:barChart>
      <c:valAx>
        <c:axId val="243170032"/>
        <c:scaling>
          <c:orientation val="minMax"/>
        </c:scaling>
        <c:delete val="0"/>
        <c:axPos val="l"/>
        <c:majorGridlines/>
        <c:numFmt formatCode="0.00%" sourceLinked="1"/>
        <c:majorTickMark val="none"/>
        <c:minorTickMark val="none"/>
        <c:tickLblPos val="nextTo"/>
        <c:crossAx val="123182760"/>
        <c:crosses val="autoZero"/>
        <c:crossBetween val="between"/>
      </c:valAx>
      <c:catAx>
        <c:axId val="123182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4317003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/>
            </a:pPr>
            <a:r>
              <a:rPr lang="en-US"/>
              <a:t>WASTE WATERFALL</a:t>
            </a:r>
            <a:r>
              <a:rPr lang="en-US" baseline="0"/>
              <a:t> (%)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53D8-42FE-A96C-F5CA17FA1F6A}"/>
              </c:ext>
            </c:extLst>
          </c:dPt>
          <c:dPt>
            <c:idx val="1"/>
            <c:invertIfNegative val="0"/>
            <c:bubble3D val="0"/>
            <c:spPr>
              <a:noFill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53D8-42FE-A96C-F5CA17FA1F6A}"/>
              </c:ext>
            </c:extLst>
          </c:dPt>
          <c:dPt>
            <c:idx val="2"/>
            <c:invertIfNegative val="0"/>
            <c:bubble3D val="0"/>
            <c:spPr>
              <a:noFill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53D8-42FE-A96C-F5CA17FA1F6A}"/>
              </c:ext>
            </c:extLst>
          </c:dPt>
          <c:dPt>
            <c:idx val="3"/>
            <c:invertIfNegative val="0"/>
            <c:bubble3D val="0"/>
            <c:spPr>
              <a:noFill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53D8-42FE-A96C-F5CA17FA1F6A}"/>
              </c:ext>
            </c:extLst>
          </c:dPt>
          <c:dPt>
            <c:idx val="4"/>
            <c:invertIfNegative val="0"/>
            <c:bubble3D val="0"/>
            <c:spPr>
              <a:noFill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53D8-42FE-A96C-F5CA17FA1F6A}"/>
              </c:ext>
            </c:extLst>
          </c:dPt>
          <c:dPt>
            <c:idx val="5"/>
            <c:invertIfNegative val="0"/>
            <c:bubble3D val="0"/>
            <c:spPr>
              <a:noFill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53D8-42FE-A96C-F5CA17FA1F6A}"/>
              </c:ext>
            </c:extLst>
          </c:dPt>
          <c:dPt>
            <c:idx val="6"/>
            <c:invertIfNegative val="0"/>
            <c:bubble3D val="0"/>
            <c:spPr>
              <a:noFill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53D8-42FE-A96C-F5CA17FA1F6A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53D8-42FE-A96C-F5CA17FA1F6A}"/>
              </c:ext>
            </c:extLst>
          </c:dPt>
          <c:dPt>
            <c:idx val="8"/>
            <c:invertIfNegative val="0"/>
            <c:bubble3D val="0"/>
            <c:spPr>
              <a:noFill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53D8-42FE-A96C-F5CA17FA1F6A}"/>
              </c:ext>
            </c:extLst>
          </c:dPt>
          <c:dPt>
            <c:idx val="9"/>
            <c:invertIfNegative val="0"/>
            <c:bubble3D val="0"/>
            <c:spPr>
              <a:noFill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53D8-42FE-A96C-F5CA17FA1F6A}"/>
              </c:ext>
            </c:extLst>
          </c:dPt>
          <c:dPt>
            <c:idx val="10"/>
            <c:invertIfNegative val="0"/>
            <c:bubble3D val="0"/>
            <c:spPr>
              <a:noFill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53D8-42FE-A96C-F5CA17FA1F6A}"/>
              </c:ext>
            </c:extLst>
          </c:dPt>
          <c:dPt>
            <c:idx val="11"/>
            <c:invertIfNegative val="0"/>
            <c:bubble3D val="0"/>
            <c:spPr>
              <a:noFill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53D8-42FE-A96C-F5CA17FA1F6A}"/>
              </c:ext>
            </c:extLst>
          </c:dPt>
          <c:dPt>
            <c:idx val="12"/>
            <c:invertIfNegative val="0"/>
            <c:bubble3D val="0"/>
            <c:spPr>
              <a:noFill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9-53D8-42FE-A96C-F5CA17FA1F6A}"/>
              </c:ext>
            </c:extLst>
          </c:dPt>
          <c:dPt>
            <c:idx val="13"/>
            <c:invertIfNegative val="0"/>
            <c:bubble3D val="0"/>
            <c:spPr>
              <a:noFill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B-53D8-42FE-A96C-F5CA17FA1F6A}"/>
              </c:ext>
            </c:extLst>
          </c:dPt>
          <c:dPt>
            <c:idx val="14"/>
            <c:invertIfNegative val="0"/>
            <c:bubble3D val="0"/>
            <c:spPr>
              <a:noFill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D-53D8-42FE-A96C-F5CA17FA1F6A}"/>
              </c:ext>
            </c:extLst>
          </c:dPt>
          <c:dPt>
            <c:idx val="15"/>
            <c:invertIfNegative val="0"/>
            <c:bubble3D val="0"/>
            <c:spPr>
              <a:noFill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F-53D8-42FE-A96C-F5CA17FA1F6A}"/>
              </c:ext>
            </c:extLst>
          </c:dPt>
          <c:dPt>
            <c:idx val="16"/>
            <c:invertIfNegative val="0"/>
            <c:bubble3D val="0"/>
            <c:spPr>
              <a:noFill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1-53D8-42FE-A96C-F5CA17FA1F6A}"/>
              </c:ext>
            </c:extLst>
          </c:dPt>
          <c:dPt>
            <c:idx val="17"/>
            <c:invertIfNegative val="0"/>
            <c:bubble3D val="0"/>
            <c:spPr>
              <a:noFill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3-53D8-42FE-A96C-F5CA17FA1F6A}"/>
              </c:ext>
            </c:extLst>
          </c:dPt>
          <c:dPt>
            <c:idx val="18"/>
            <c:invertIfNegative val="0"/>
            <c:bubble3D val="0"/>
            <c:spPr>
              <a:noFill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5-53D8-42FE-A96C-F5CA17FA1F6A}"/>
              </c:ext>
            </c:extLst>
          </c:dPt>
          <c:dPt>
            <c:idx val="19"/>
            <c:invertIfNegative val="0"/>
            <c:bubble3D val="0"/>
            <c:spPr>
              <a:noFill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7-53D8-42FE-A96C-F5CA17FA1F6A}"/>
              </c:ext>
            </c:extLst>
          </c:dPt>
          <c:dPt>
            <c:idx val="20"/>
            <c:invertIfNegative val="0"/>
            <c:bubble3D val="0"/>
            <c:spPr>
              <a:noFill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9-53D8-42FE-A96C-F5CA17FA1F6A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B-53D8-42FE-A96C-F5CA17FA1F6A}"/>
              </c:ext>
            </c:extLst>
          </c:dPt>
          <c:dPt>
            <c:idx val="22"/>
            <c:invertIfNegative val="0"/>
            <c:bubble3D val="0"/>
            <c:spPr>
              <a:noFill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D-53D8-42FE-A96C-F5CA17FA1F6A}"/>
              </c:ext>
            </c:extLst>
          </c:dPt>
          <c:dPt>
            <c:idx val="23"/>
            <c:invertIfNegative val="0"/>
            <c:bubble3D val="0"/>
            <c:spPr>
              <a:noFill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F-53D8-42FE-A96C-F5CA17FA1F6A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1-53D8-42FE-A96C-F5CA17FA1F6A}"/>
              </c:ext>
            </c:extLst>
          </c:dPt>
          <c:dPt>
            <c:idx val="25"/>
            <c:invertIfNegative val="0"/>
            <c:bubble3D val="0"/>
            <c:spPr>
              <a:noFill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3-53D8-42FE-A96C-F5CA17FA1F6A}"/>
              </c:ext>
            </c:extLst>
          </c:dPt>
          <c:dPt>
            <c:idx val="26"/>
            <c:invertIfNegative val="0"/>
            <c:bubble3D val="0"/>
            <c:spPr>
              <a:noFill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5-53D8-42FE-A96C-F5CA17FA1F6A}"/>
              </c:ext>
            </c:extLst>
          </c:dPt>
          <c:dPt>
            <c:idx val="27"/>
            <c:invertIfNegative val="0"/>
            <c:bubble3D val="0"/>
            <c:spPr>
              <a:noFill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7-53D8-42FE-A96C-F5CA17FA1F6A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9-53D8-42FE-A96C-F5CA17FA1F6A}"/>
              </c:ext>
            </c:extLst>
          </c:dPt>
          <c:dLbls>
            <c:dLbl>
              <c:idx val="0"/>
              <c:layout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 b="1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53D8-42FE-A96C-F5CA17FA1F6A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7.224484471880799E-3"/>
                  <c:y val="-9.8840861310154054E-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400" b="1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D-53D8-42FE-A96C-F5CA17FA1F6A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200" b="1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F-53D8-42FE-A96C-F5CA17FA1F6A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600"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'Waste Waterfall_2'!$B$7:$B$28</c:f>
              <c:strCache>
                <c:ptCount val="21"/>
                <c:pt idx="0">
                  <c:v>Total Waste </c:v>
                </c:pt>
                <c:pt idx="1">
                  <c:v>RJM</c:v>
                </c:pt>
                <c:pt idx="2">
                  <c:v>Returned Goods</c:v>
                </c:pt>
                <c:pt idx="3">
                  <c:v>Usage Variance</c:v>
                </c:pt>
                <c:pt idx="4">
                  <c:v>Cycle Count</c:v>
                </c:pt>
                <c:pt idx="5">
                  <c:v>Obselete</c:v>
                </c:pt>
                <c:pt idx="6">
                  <c:v>Closed Order Variance</c:v>
                </c:pt>
                <c:pt idx="7">
                  <c:v>Production Waste</c:v>
                </c:pt>
                <c:pt idx="8">
                  <c:v>Set Up Waste Total</c:v>
                </c:pt>
                <c:pt idx="9">
                  <c:v>Run Waste</c:v>
                </c:pt>
                <c:pt idx="10">
                  <c:v>Run - Others</c:v>
                </c:pt>
                <c:pt idx="11">
                  <c:v>Process - Line Clear </c:v>
                </c:pt>
                <c:pt idx="12">
                  <c:v>Mechanical</c:v>
                </c:pt>
                <c:pt idx="13">
                  <c:v>Process -Splice</c:v>
                </c:pt>
                <c:pt idx="14">
                  <c:v>R&amp;D</c:v>
                </c:pt>
                <c:pt idx="15">
                  <c:v>Top of Reel / Left on Core</c:v>
                </c:pt>
                <c:pt idx="16">
                  <c:v>Trim Waste Total</c:v>
                </c:pt>
                <c:pt idx="17">
                  <c:v>Internal Quality Failure</c:v>
                </c:pt>
                <c:pt idx="18">
                  <c:v>Inks / Wets</c:v>
                </c:pt>
                <c:pt idx="19">
                  <c:v>Not Assigned Waste/Others</c:v>
                </c:pt>
                <c:pt idx="20">
                  <c:v>Missing Reported</c:v>
                </c:pt>
              </c:strCache>
            </c:strRef>
          </c:cat>
          <c:val>
            <c:numRef>
              <c:f>'Waste Waterfall_2'!$F$7:$F$29</c:f>
              <c:numCache>
                <c:formatCode>0.00%</c:formatCode>
                <c:ptCount val="22"/>
                <c:pt idx="0">
                  <c:v>7.8931779159173765E-2</c:v>
                </c:pt>
                <c:pt idx="1">
                  <c:v>7.8003192117411371E-2</c:v>
                </c:pt>
                <c:pt idx="2">
                  <c:v>7.7803992186502052E-2</c:v>
                </c:pt>
                <c:pt idx="3">
                  <c:v>7.6973052169695202E-2</c:v>
                </c:pt>
                <c:pt idx="4">
                  <c:v>7.5748775470141499E-2</c:v>
                </c:pt>
                <c:pt idx="5">
                  <c:v>7.5442670129688263E-2</c:v>
                </c:pt>
                <c:pt idx="6">
                  <c:v>7.5499233073032884E-2</c:v>
                </c:pt>
                <c:pt idx="7">
                  <c:v>7.5499233073032884E-2</c:v>
                </c:pt>
                <c:pt idx="8">
                  <c:v>7.0435186027708888E-2</c:v>
                </c:pt>
                <c:pt idx="9">
                  <c:v>5.7445527787956377E-2</c:v>
                </c:pt>
                <c:pt idx="10">
                  <c:v>6.2503643680653434E-2</c:v>
                </c:pt>
                <c:pt idx="11">
                  <c:v>5.9411343228135419E-2</c:v>
                </c:pt>
                <c:pt idx="12">
                  <c:v>5.8320589793817219E-2</c:v>
                </c:pt>
                <c:pt idx="13">
                  <c:v>5.7542451501615952E-2</c:v>
                </c:pt>
                <c:pt idx="14">
                  <c:v>5.7445527787956377E-2</c:v>
                </c:pt>
                <c:pt idx="15">
                  <c:v>4.9785805825925296E-2</c:v>
                </c:pt>
                <c:pt idx="16">
                  <c:v>3.8743156932656675E-2</c:v>
                </c:pt>
                <c:pt idx="17">
                  <c:v>3.6964245131355503E-2</c:v>
                </c:pt>
                <c:pt idx="18">
                  <c:v>3.6964245131355503E-2</c:v>
                </c:pt>
                <c:pt idx="19">
                  <c:v>3.6964245131355503E-2</c:v>
                </c:pt>
                <c:pt idx="2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3A-53D8-42FE-A96C-F5CA17FA1F6A}"/>
            </c:ext>
          </c:extLst>
        </c:ser>
        <c:ser>
          <c:idx val="1"/>
          <c:order val="1"/>
          <c:spPr>
            <a:solidFill>
              <a:srgbClr val="1DFF83"/>
            </a:solidFill>
          </c:spPr>
          <c:invertIfNegative val="0"/>
          <c:dPt>
            <c:idx val="0"/>
            <c:invertIfNegative val="0"/>
            <c:bubble3D val="0"/>
            <c:spPr>
              <a:noFill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C-53D8-42FE-A96C-F5CA17FA1F6A}"/>
              </c:ext>
            </c:extLst>
          </c:dPt>
          <c:dPt>
            <c:idx val="1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3D-53D8-42FE-A96C-F5CA17FA1F6A}"/>
              </c:ext>
            </c:extLst>
          </c:dPt>
          <c:dPt>
            <c:idx val="2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3E-53D8-42FE-A96C-F5CA17FA1F6A}"/>
              </c:ext>
            </c:extLst>
          </c:dPt>
          <c:dPt>
            <c:idx val="3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3F-53D8-42FE-A96C-F5CA17FA1F6A}"/>
              </c:ext>
            </c:extLst>
          </c:dPt>
          <c:dPt>
            <c:idx val="4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40-53D8-42FE-A96C-F5CA17FA1F6A}"/>
              </c:ext>
            </c:extLst>
          </c:dPt>
          <c:dPt>
            <c:idx val="5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41-53D8-42FE-A96C-F5CA17FA1F6A}"/>
              </c:ext>
            </c:extLst>
          </c:dPt>
          <c:dPt>
            <c:idx val="6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42-53D8-42FE-A96C-F5CA17FA1F6A}"/>
              </c:ext>
            </c:extLst>
          </c:dPt>
          <c:dPt>
            <c:idx val="7"/>
            <c:invertIfNegative val="0"/>
            <c:bubble3D val="0"/>
            <c:spPr>
              <a:noFill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4-53D8-42FE-A96C-F5CA17FA1F6A}"/>
              </c:ext>
            </c:extLst>
          </c:dPt>
          <c:dPt>
            <c:idx val="8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45-53D8-42FE-A96C-F5CA17FA1F6A}"/>
              </c:ext>
            </c:extLst>
          </c:dPt>
          <c:dPt>
            <c:idx val="9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46-53D8-42FE-A96C-F5CA17FA1F6A}"/>
              </c:ext>
            </c:extLst>
          </c:dPt>
          <c:dPt>
            <c:idx val="10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47-53D8-42FE-A96C-F5CA17FA1F6A}"/>
              </c:ext>
            </c:extLst>
          </c:dPt>
          <c:dPt>
            <c:idx val="11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48-53D8-42FE-A96C-F5CA17FA1F6A}"/>
              </c:ext>
            </c:extLst>
          </c:dPt>
          <c:dPt>
            <c:idx val="12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49-53D8-42FE-A96C-F5CA17FA1F6A}"/>
              </c:ext>
            </c:extLst>
          </c:dPt>
          <c:dPt>
            <c:idx val="13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4A-53D8-42FE-A96C-F5CA17FA1F6A}"/>
              </c:ext>
            </c:extLst>
          </c:dPt>
          <c:dPt>
            <c:idx val="14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4B-53D8-42FE-A96C-F5CA17FA1F6A}"/>
              </c:ext>
            </c:extLst>
          </c:dPt>
          <c:dPt>
            <c:idx val="15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4C-53D8-42FE-A96C-F5CA17FA1F6A}"/>
              </c:ext>
            </c:extLst>
          </c:dPt>
          <c:dPt>
            <c:idx val="16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4D-53D8-42FE-A96C-F5CA17FA1F6A}"/>
              </c:ext>
            </c:extLst>
          </c:dPt>
          <c:dPt>
            <c:idx val="17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4E-53D8-42FE-A96C-F5CA17FA1F6A}"/>
              </c:ext>
            </c:extLst>
          </c:dPt>
          <c:dPt>
            <c:idx val="18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4F-53D8-42FE-A96C-F5CA17FA1F6A}"/>
              </c:ext>
            </c:extLst>
          </c:dPt>
          <c:dPt>
            <c:idx val="19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50-53D8-42FE-A96C-F5CA17FA1F6A}"/>
              </c:ext>
            </c:extLst>
          </c:dPt>
          <c:dPt>
            <c:idx val="20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51-53D8-42FE-A96C-F5CA17FA1F6A}"/>
              </c:ext>
            </c:extLst>
          </c:dPt>
          <c:dPt>
            <c:idx val="22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52-53D8-42FE-A96C-F5CA17FA1F6A}"/>
              </c:ext>
            </c:extLst>
          </c:dPt>
          <c:dPt>
            <c:idx val="23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53-53D8-42FE-A96C-F5CA17FA1F6A}"/>
              </c:ext>
            </c:extLst>
          </c:dPt>
          <c:dPt>
            <c:idx val="24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54-53D8-42FE-A96C-F5CA17FA1F6A}"/>
              </c:ext>
            </c:extLst>
          </c:dPt>
          <c:dPt>
            <c:idx val="25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55-53D8-42FE-A96C-F5CA17FA1F6A}"/>
              </c:ext>
            </c:extLst>
          </c:dPt>
          <c:dPt>
            <c:idx val="26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56-53D8-42FE-A96C-F5CA17FA1F6A}"/>
              </c:ext>
            </c:extLst>
          </c:dPt>
          <c:dPt>
            <c:idx val="27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57-53D8-42FE-A96C-F5CA17FA1F6A}"/>
              </c:ext>
            </c:extLst>
          </c:dPt>
          <c:dLbls>
            <c:dLbl>
              <c:idx val="0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3C-53D8-42FE-A96C-F5CA17FA1F6A}"/>
                </c:ex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44-53D8-42FE-A96C-F5CA17FA1F6A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'Waste Waterfall_2'!$B$7:$B$28</c:f>
              <c:strCache>
                <c:ptCount val="21"/>
                <c:pt idx="0">
                  <c:v>Total Waste </c:v>
                </c:pt>
                <c:pt idx="1">
                  <c:v>RJM</c:v>
                </c:pt>
                <c:pt idx="2">
                  <c:v>Returned Goods</c:v>
                </c:pt>
                <c:pt idx="3">
                  <c:v>Usage Variance</c:v>
                </c:pt>
                <c:pt idx="4">
                  <c:v>Cycle Count</c:v>
                </c:pt>
                <c:pt idx="5">
                  <c:v>Obselete</c:v>
                </c:pt>
                <c:pt idx="6">
                  <c:v>Closed Order Variance</c:v>
                </c:pt>
                <c:pt idx="7">
                  <c:v>Production Waste</c:v>
                </c:pt>
                <c:pt idx="8">
                  <c:v>Set Up Waste Total</c:v>
                </c:pt>
                <c:pt idx="9">
                  <c:v>Run Waste</c:v>
                </c:pt>
                <c:pt idx="10">
                  <c:v>Run - Others</c:v>
                </c:pt>
                <c:pt idx="11">
                  <c:v>Process - Line Clear </c:v>
                </c:pt>
                <c:pt idx="12">
                  <c:v>Mechanical</c:v>
                </c:pt>
                <c:pt idx="13">
                  <c:v>Process -Splice</c:v>
                </c:pt>
                <c:pt idx="14">
                  <c:v>R&amp;D</c:v>
                </c:pt>
                <c:pt idx="15">
                  <c:v>Top of Reel / Left on Core</c:v>
                </c:pt>
                <c:pt idx="16">
                  <c:v>Trim Waste Total</c:v>
                </c:pt>
                <c:pt idx="17">
                  <c:v>Internal Quality Failure</c:v>
                </c:pt>
                <c:pt idx="18">
                  <c:v>Inks / Wets</c:v>
                </c:pt>
                <c:pt idx="19">
                  <c:v>Not Assigned Waste/Others</c:v>
                </c:pt>
                <c:pt idx="20">
                  <c:v>Missing Reported</c:v>
                </c:pt>
              </c:strCache>
            </c:strRef>
          </c:cat>
          <c:val>
            <c:numRef>
              <c:f>'Waste Waterfall_2'!$G$7:$G$28</c:f>
              <c:numCache>
                <c:formatCode>0.00%</c:formatCode>
                <c:ptCount val="21"/>
                <c:pt idx="0">
                  <c:v>7.8931779159173765E-2</c:v>
                </c:pt>
                <c:pt idx="1">
                  <c:v>9.2858704176240292E-4</c:v>
                </c:pt>
                <c:pt idx="2">
                  <c:v>1.9919993090930499E-4</c:v>
                </c:pt>
                <c:pt idx="3">
                  <c:v>8.309400168068612E-4</c:v>
                </c:pt>
                <c:pt idx="4">
                  <c:v>1.2242766995537023E-3</c:v>
                </c:pt>
                <c:pt idx="5">
                  <c:v>3.0610534045322397E-4</c:v>
                </c:pt>
                <c:pt idx="6">
                  <c:v>-5.6562943344617473E-5</c:v>
                </c:pt>
                <c:pt idx="7">
                  <c:v>7.5499233073032884E-2</c:v>
                </c:pt>
                <c:pt idx="8">
                  <c:v>5.064047045323988E-3</c:v>
                </c:pt>
                <c:pt idx="9">
                  <c:v>1.2989658239752523E-2</c:v>
                </c:pt>
                <c:pt idx="10">
                  <c:v>7.931542347055464E-3</c:v>
                </c:pt>
                <c:pt idx="11">
                  <c:v>3.0923004525180127E-3</c:v>
                </c:pt>
                <c:pt idx="12">
                  <c:v>1.0907534343181987E-3</c:v>
                </c:pt>
                <c:pt idx="13">
                  <c:v>7.7813829220127202E-4</c:v>
                </c:pt>
                <c:pt idx="14">
                  <c:v>9.6923713659574694E-5</c:v>
                </c:pt>
                <c:pt idx="15">
                  <c:v>7.659721962031075E-3</c:v>
                </c:pt>
                <c:pt idx="16">
                  <c:v>1.1042648893268619E-2</c:v>
                </c:pt>
                <c:pt idx="17">
                  <c:v>1.778911801301179E-3</c:v>
                </c:pt>
                <c:pt idx="18">
                  <c:v>0</c:v>
                </c:pt>
                <c:pt idx="19">
                  <c:v>0</c:v>
                </c:pt>
                <c:pt idx="20">
                  <c:v>3.6964245131355503E-2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58-53D8-42FE-A96C-F5CA17FA1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236128536"/>
        <c:axId val="236010720"/>
      </c:barChart>
      <c:valAx>
        <c:axId val="236010720"/>
        <c:scaling>
          <c:orientation val="minMax"/>
        </c:scaling>
        <c:delete val="0"/>
        <c:axPos val="l"/>
        <c:majorGridlines/>
        <c:numFmt formatCode="0.00%" sourceLinked="1"/>
        <c:majorTickMark val="none"/>
        <c:minorTickMark val="none"/>
        <c:tickLblPos val="nextTo"/>
        <c:crossAx val="236128536"/>
        <c:crosses val="autoZero"/>
        <c:crossBetween val="between"/>
      </c:valAx>
      <c:catAx>
        <c:axId val="236128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36010720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277091</xdr:colOff>
      <xdr:row>3</xdr:row>
      <xdr:rowOff>138545</xdr:rowOff>
    </xdr:from>
    <xdr:to>
      <xdr:col>37</xdr:col>
      <xdr:colOff>190500</xdr:colOff>
      <xdr:row>24</xdr:row>
      <xdr:rowOff>173182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33943</xdr:colOff>
      <xdr:row>0</xdr:row>
      <xdr:rowOff>204355</xdr:rowOff>
    </xdr:from>
    <xdr:to>
      <xdr:col>10</xdr:col>
      <xdr:colOff>428954</xdr:colOff>
      <xdr:row>2</xdr:row>
      <xdr:rowOff>232830</xdr:rowOff>
    </xdr:to>
    <xdr:pic>
      <xdr:nvPicPr>
        <xdr:cNvPr id="3" name="Picture 2" descr="AFPS-logo-RGB.jpg">
          <a:extLst>
            <a:ext uri="{FF2B5EF4-FFF2-40B4-BE49-F238E27FC236}">
              <a16:creationId xmlns:a16="http://schemas.microsoft.com/office/drawing/2014/main" xmlns="" id="{BFBD8458-38BB-4074-92C6-005363E47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119263" y="204355"/>
          <a:ext cx="2467651" cy="5161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277091</xdr:colOff>
      <xdr:row>3</xdr:row>
      <xdr:rowOff>138545</xdr:rowOff>
    </xdr:from>
    <xdr:to>
      <xdr:col>37</xdr:col>
      <xdr:colOff>190500</xdr:colOff>
      <xdr:row>24</xdr:row>
      <xdr:rowOff>173182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4C65AF45-F739-4FA1-9B08-1A08E251A4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33943</xdr:colOff>
      <xdr:row>0</xdr:row>
      <xdr:rowOff>204355</xdr:rowOff>
    </xdr:from>
    <xdr:to>
      <xdr:col>10</xdr:col>
      <xdr:colOff>428954</xdr:colOff>
      <xdr:row>2</xdr:row>
      <xdr:rowOff>232830</xdr:rowOff>
    </xdr:to>
    <xdr:pic>
      <xdr:nvPicPr>
        <xdr:cNvPr id="3" name="Picture 2" descr="AFPS-logo-RGB.jpg">
          <a:extLst>
            <a:ext uri="{FF2B5EF4-FFF2-40B4-BE49-F238E27FC236}">
              <a16:creationId xmlns:a16="http://schemas.microsoft.com/office/drawing/2014/main" xmlns="" id="{CEE04463-746D-4AA9-8190-2D3891CB4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088783" y="204355"/>
          <a:ext cx="2460031" cy="508535"/>
        </a:xfrm>
        <a:prstGeom prst="rect">
          <a:avLst/>
        </a:prstGeom>
      </xdr:spPr>
    </xdr:pic>
    <xdr:clientData/>
  </xdr:twoCellAnchor>
  <xdr:twoCellAnchor>
    <xdr:from>
      <xdr:col>10</xdr:col>
      <xdr:colOff>295275</xdr:colOff>
      <xdr:row>14</xdr:row>
      <xdr:rowOff>495306</xdr:rowOff>
    </xdr:from>
    <xdr:to>
      <xdr:col>37</xdr:col>
      <xdr:colOff>66675</xdr:colOff>
      <xdr:row>14</xdr:row>
      <xdr:rowOff>504831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A2EAC22B-4B5F-49E9-9AB2-AF0B1B591EA7}"/>
            </a:ext>
          </a:extLst>
        </xdr:cNvPr>
        <xdr:cNvCxnSpPr/>
      </xdr:nvCxnSpPr>
      <xdr:spPr>
        <a:xfrm>
          <a:off x="14420850" y="7543806"/>
          <a:ext cx="16973550" cy="9525"/>
        </a:xfrm>
        <a:prstGeom prst="line">
          <a:avLst/>
        </a:prstGeom>
        <a:ln w="76200">
          <a:solidFill>
            <a:schemeClr val="accent2">
              <a:shade val="95000"/>
              <a:satMod val="10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7"/>
  <sheetViews>
    <sheetView showGridLines="0" tabSelected="1" zoomScale="60" zoomScaleNormal="60" workbookViewId="0">
      <selection activeCell="D8" sqref="D8"/>
    </sheetView>
  </sheetViews>
  <sheetFormatPr defaultColWidth="9.140625" defaultRowHeight="15.75" outlineLevelRow="1" x14ac:dyDescent="0.25"/>
  <cols>
    <col min="1" max="1" width="3.140625" customWidth="1"/>
    <col min="2" max="2" width="38.140625" customWidth="1"/>
    <col min="3" max="3" width="73.28515625" style="21" customWidth="1"/>
    <col min="4" max="4" width="16.28515625" bestFit="1" customWidth="1"/>
    <col min="5" max="5" width="16.28515625" customWidth="1"/>
    <col min="6" max="6" width="14.140625" bestFit="1" customWidth="1"/>
    <col min="7" max="7" width="14.42578125" customWidth="1"/>
    <col min="8" max="8" width="14.5703125" customWidth="1"/>
    <col min="9" max="9" width="6.42578125" customWidth="1"/>
    <col min="12" max="12" width="12.5703125" bestFit="1" customWidth="1"/>
  </cols>
  <sheetData>
    <row r="1" spans="2:13" ht="16.5" thickBot="1" x14ac:dyDescent="0.3">
      <c r="D1" s="3"/>
      <c r="E1" s="3"/>
      <c r="F1" s="3"/>
      <c r="G1" s="3"/>
      <c r="H1" s="3"/>
      <c r="I1" s="3"/>
      <c r="J1" s="3"/>
      <c r="K1" s="3"/>
      <c r="L1" s="3"/>
      <c r="M1" s="3"/>
    </row>
    <row r="2" spans="2:13" ht="21.75" customHeight="1" x14ac:dyDescent="0.25">
      <c r="B2" s="80" t="s">
        <v>38</v>
      </c>
      <c r="C2" s="81"/>
      <c r="D2" s="17" t="s">
        <v>2</v>
      </c>
      <c r="E2" s="16">
        <v>43222</v>
      </c>
      <c r="F2" s="84" t="s">
        <v>17</v>
      </c>
      <c r="G2" s="85"/>
      <c r="L2" s="37"/>
    </row>
    <row r="3" spans="2:13" ht="21.75" customHeight="1" thickBot="1" x14ac:dyDescent="0.3">
      <c r="B3" s="82"/>
      <c r="C3" s="83"/>
      <c r="D3" s="18" t="s">
        <v>13</v>
      </c>
      <c r="E3" s="19" t="s">
        <v>22</v>
      </c>
      <c r="F3" s="86" t="s">
        <v>12</v>
      </c>
      <c r="G3" s="87"/>
    </row>
    <row r="4" spans="2:13" ht="23.25" customHeight="1" thickBot="1" x14ac:dyDescent="0.3">
      <c r="B4" s="36" t="s">
        <v>35</v>
      </c>
      <c r="C4" s="58">
        <v>545628</v>
      </c>
      <c r="D4" s="35" t="s">
        <v>20</v>
      </c>
      <c r="E4" s="20" t="s">
        <v>23</v>
      </c>
      <c r="K4" s="4" t="str">
        <f>CONCATENATE(B2)</f>
        <v>Total Waste Categories Breakdown (lbs)</v>
      </c>
    </row>
    <row r="5" spans="2:13" ht="23.25" customHeight="1" x14ac:dyDescent="0.25">
      <c r="B5" s="61" t="s">
        <v>107</v>
      </c>
      <c r="F5" s="41"/>
      <c r="K5" s="4"/>
    </row>
    <row r="6" spans="2:13" ht="80.25" customHeight="1" x14ac:dyDescent="0.25">
      <c r="B6" s="29" t="s">
        <v>0</v>
      </c>
      <c r="C6" s="29" t="s">
        <v>3</v>
      </c>
      <c r="D6" s="29" t="s">
        <v>21</v>
      </c>
      <c r="E6" s="30" t="s">
        <v>1</v>
      </c>
      <c r="F6" s="30" t="s">
        <v>1</v>
      </c>
      <c r="G6" s="30" t="s">
        <v>11</v>
      </c>
      <c r="H6" s="5"/>
    </row>
    <row r="7" spans="2:13" ht="27" customHeight="1" x14ac:dyDescent="0.25">
      <c r="B7" s="44" t="s">
        <v>18</v>
      </c>
      <c r="C7" s="42"/>
      <c r="D7" s="45">
        <f>C4</f>
        <v>545628</v>
      </c>
      <c r="E7" s="45">
        <f>D7</f>
        <v>545628</v>
      </c>
      <c r="F7" s="46">
        <f>G7</f>
        <v>1</v>
      </c>
      <c r="G7" s="46">
        <f>D7/$C$4</f>
        <v>1</v>
      </c>
      <c r="H7" s="6"/>
    </row>
    <row r="8" spans="2:13" ht="51.75" customHeight="1" x14ac:dyDescent="0.25">
      <c r="B8" s="31" t="s">
        <v>24</v>
      </c>
      <c r="C8" s="74" t="s">
        <v>50</v>
      </c>
      <c r="D8" s="47">
        <v>6419</v>
      </c>
      <c r="E8" s="48">
        <f>E7-D8</f>
        <v>539209</v>
      </c>
      <c r="F8" s="49">
        <f>E8*$F$7/$E$7</f>
        <v>0.98823557442066756</v>
      </c>
      <c r="G8" s="49">
        <f>D8*G7/D7</f>
        <v>1.1764425579332438E-2</v>
      </c>
      <c r="H8" s="7"/>
    </row>
    <row r="9" spans="2:13" ht="51.75" customHeight="1" x14ac:dyDescent="0.25">
      <c r="B9" s="31" t="s">
        <v>25</v>
      </c>
      <c r="C9" s="74" t="s">
        <v>50</v>
      </c>
      <c r="D9" s="47">
        <v>1377</v>
      </c>
      <c r="E9" s="48">
        <f>E8-D9</f>
        <v>537832</v>
      </c>
      <c r="F9" s="49">
        <f t="shared" ref="F9:F13" si="0">E9*$F$7/$E$7</f>
        <v>0.98571187695646123</v>
      </c>
      <c r="G9" s="49">
        <f t="shared" ref="G9:G13" si="1">D9*G8/D8</f>
        <v>2.5236974642063822E-3</v>
      </c>
      <c r="H9" s="7"/>
    </row>
    <row r="10" spans="2:13" ht="51.75" customHeight="1" x14ac:dyDescent="0.25">
      <c r="B10" s="31" t="s">
        <v>26</v>
      </c>
      <c r="C10" s="74" t="s">
        <v>50</v>
      </c>
      <c r="D10" s="47">
        <v>5744</v>
      </c>
      <c r="E10" s="48">
        <f t="shared" ref="E10:E13" si="2">E9-D10</f>
        <v>532088</v>
      </c>
      <c r="F10" s="49">
        <f t="shared" si="0"/>
        <v>0.97518455797722992</v>
      </c>
      <c r="G10" s="49">
        <f t="shared" si="1"/>
        <v>1.052731897923127E-2</v>
      </c>
      <c r="H10" s="7"/>
    </row>
    <row r="11" spans="2:13" ht="51.75" customHeight="1" x14ac:dyDescent="0.25">
      <c r="B11" s="31" t="s">
        <v>27</v>
      </c>
      <c r="C11" s="74" t="s">
        <v>50</v>
      </c>
      <c r="D11" s="47">
        <v>8463</v>
      </c>
      <c r="E11" s="48">
        <f t="shared" si="2"/>
        <v>523625</v>
      </c>
      <c r="F11" s="49">
        <f t="shared" si="0"/>
        <v>0.95967399033773926</v>
      </c>
      <c r="G11" s="49">
        <f t="shared" si="1"/>
        <v>1.551056763949064E-2</v>
      </c>
      <c r="H11" s="7"/>
    </row>
    <row r="12" spans="2:13" ht="51.75" customHeight="1" x14ac:dyDescent="0.25">
      <c r="B12" s="31" t="s">
        <v>28</v>
      </c>
      <c r="C12" s="74" t="s">
        <v>50</v>
      </c>
      <c r="D12" s="47">
        <v>2116</v>
      </c>
      <c r="E12" s="48">
        <f t="shared" si="2"/>
        <v>521509</v>
      </c>
      <c r="F12" s="49">
        <f t="shared" si="0"/>
        <v>0.95579589024023692</v>
      </c>
      <c r="G12" s="49">
        <f t="shared" si="1"/>
        <v>3.8781000975023272E-3</v>
      </c>
      <c r="H12" s="7"/>
    </row>
    <row r="13" spans="2:13" ht="51.75" customHeight="1" x14ac:dyDescent="0.25">
      <c r="B13" s="31" t="s">
        <v>29</v>
      </c>
      <c r="C13" s="74" t="s">
        <v>50</v>
      </c>
      <c r="D13" s="47">
        <v>-391</v>
      </c>
      <c r="E13" s="48">
        <f t="shared" si="2"/>
        <v>521900</v>
      </c>
      <c r="F13" s="49">
        <f t="shared" si="0"/>
        <v>0.95651249569303631</v>
      </c>
      <c r="G13" s="49">
        <f t="shared" si="1"/>
        <v>-7.1660545279934298E-4</v>
      </c>
      <c r="H13" s="7"/>
    </row>
    <row r="14" spans="2:13" ht="33" customHeight="1" x14ac:dyDescent="0.25">
      <c r="B14" s="44" t="s">
        <v>19</v>
      </c>
      <c r="C14" s="43"/>
      <c r="D14" s="45">
        <f>D15+D16+D22+D23+D24+D25+D26+D27+D28</f>
        <v>521900</v>
      </c>
      <c r="E14" s="45">
        <f>D14</f>
        <v>521900</v>
      </c>
      <c r="F14" s="46">
        <f>E14*$F$7/$E$7</f>
        <v>0.95651249569303631</v>
      </c>
      <c r="G14" s="46">
        <f>D14*G7/D7</f>
        <v>0.95651249569303631</v>
      </c>
      <c r="H14" s="8"/>
    </row>
    <row r="15" spans="2:13" ht="47.25" x14ac:dyDescent="0.25">
      <c r="B15" s="51" t="s">
        <v>14</v>
      </c>
      <c r="C15" s="52" t="s">
        <v>8</v>
      </c>
      <c r="D15" s="50">
        <v>35006</v>
      </c>
      <c r="E15" s="53">
        <f>E14-D15</f>
        <v>486894</v>
      </c>
      <c r="F15" s="54">
        <f>E15*$F$14/$E$14</f>
        <v>0.89235523103653036</v>
      </c>
      <c r="G15" s="55">
        <f>D15*$G$14/$D$14</f>
        <v>6.4157264656505897E-2</v>
      </c>
      <c r="H15" s="7"/>
    </row>
    <row r="16" spans="2:13" ht="51.75" customHeight="1" x14ac:dyDescent="0.25">
      <c r="B16" s="56" t="s">
        <v>4</v>
      </c>
      <c r="C16" s="52" t="s">
        <v>9</v>
      </c>
      <c r="D16" s="50">
        <f>SUM(D17:D21)</f>
        <v>89793</v>
      </c>
      <c r="E16" s="53">
        <f>E15-D16</f>
        <v>397101</v>
      </c>
      <c r="F16" s="54">
        <f>E16*$F$14/$E$14</f>
        <v>0.72778706371373902</v>
      </c>
      <c r="G16" s="55">
        <f>D16*$G$14/$D$14</f>
        <v>0.16456816732279134</v>
      </c>
      <c r="H16" s="7"/>
    </row>
    <row r="17" spans="2:8" ht="27" customHeight="1" x14ac:dyDescent="0.25">
      <c r="B17" s="32" t="s">
        <v>31</v>
      </c>
      <c r="C17" s="75" t="s">
        <v>108</v>
      </c>
      <c r="D17" s="47">
        <v>54828</v>
      </c>
      <c r="E17" s="48">
        <f>E15-D17</f>
        <v>432066</v>
      </c>
      <c r="F17" s="49">
        <f>E17*$F$14/$E$14</f>
        <v>0.79186918559897945</v>
      </c>
      <c r="G17" s="49">
        <f t="shared" ref="G17:G22" si="3">D17*$G$14/$D$14</f>
        <v>0.10048604543755087</v>
      </c>
      <c r="H17" s="7"/>
    </row>
    <row r="18" spans="2:8" ht="51.75" customHeight="1" x14ac:dyDescent="0.25">
      <c r="B18" s="32" t="s">
        <v>32</v>
      </c>
      <c r="C18" s="75" t="s">
        <v>41</v>
      </c>
      <c r="D18" s="47">
        <v>21376</v>
      </c>
      <c r="E18" s="48">
        <f>E17-D18</f>
        <v>410690</v>
      </c>
      <c r="F18" s="49">
        <f t="shared" ref="F18:F27" si="4">E18*$F$14/$E$14</f>
        <v>0.75269231051192387</v>
      </c>
      <c r="G18" s="49">
        <f>D18*$G$14/$D$14</f>
        <v>3.9176875087055654E-2</v>
      </c>
      <c r="H18" s="7"/>
    </row>
    <row r="19" spans="2:8" ht="51.75" customHeight="1" outlineLevel="1" x14ac:dyDescent="0.25">
      <c r="B19" s="32" t="s">
        <v>30</v>
      </c>
      <c r="C19" s="75" t="s">
        <v>42</v>
      </c>
      <c r="D19" s="47">
        <v>7540</v>
      </c>
      <c r="E19" s="48">
        <f>E18-D19</f>
        <v>403150</v>
      </c>
      <c r="F19" s="49">
        <f t="shared" si="4"/>
        <v>0.73887337160116418</v>
      </c>
      <c r="G19" s="49">
        <f t="shared" si="3"/>
        <v>1.3818938910759712E-2</v>
      </c>
      <c r="H19" s="7"/>
    </row>
    <row r="20" spans="2:8" ht="51.75" customHeight="1" outlineLevel="1" x14ac:dyDescent="0.25">
      <c r="B20" s="32" t="s">
        <v>34</v>
      </c>
      <c r="C20" s="75" t="s">
        <v>43</v>
      </c>
      <c r="D20" s="47">
        <v>5379</v>
      </c>
      <c r="E20" s="48">
        <f t="shared" ref="E20:E21" si="5">E19-D20</f>
        <v>397771</v>
      </c>
      <c r="F20" s="49">
        <f t="shared" si="4"/>
        <v>0.72901500656124696</v>
      </c>
      <c r="G20" s="49">
        <f>D20*$G$14/$D$14</f>
        <v>9.8583650399173064E-3</v>
      </c>
      <c r="H20" s="7"/>
    </row>
    <row r="21" spans="2:8" ht="51.75" customHeight="1" outlineLevel="1" x14ac:dyDescent="0.25">
      <c r="B21" s="32" t="s">
        <v>33</v>
      </c>
      <c r="C21" s="75" t="s">
        <v>48</v>
      </c>
      <c r="D21" s="47">
        <v>670</v>
      </c>
      <c r="E21" s="48">
        <f t="shared" si="5"/>
        <v>397101</v>
      </c>
      <c r="F21" s="49">
        <f t="shared" si="4"/>
        <v>0.72778706371373902</v>
      </c>
      <c r="G21" s="49">
        <f t="shared" si="3"/>
        <v>1.227942847507826E-3</v>
      </c>
      <c r="H21" s="7"/>
    </row>
    <row r="22" spans="2:8" ht="72" customHeight="1" x14ac:dyDescent="0.25">
      <c r="B22" s="56" t="s">
        <v>5</v>
      </c>
      <c r="C22" s="52" t="s">
        <v>10</v>
      </c>
      <c r="D22" s="50">
        <v>52949</v>
      </c>
      <c r="E22" s="53">
        <f>E16-D22</f>
        <v>344152</v>
      </c>
      <c r="F22" s="54">
        <f t="shared" si="4"/>
        <v>0.63074475650076611</v>
      </c>
      <c r="G22" s="55">
        <f t="shared" si="3"/>
        <v>9.7042307212972939E-2</v>
      </c>
      <c r="H22" s="7"/>
    </row>
    <row r="23" spans="2:8" ht="53.25" customHeight="1" x14ac:dyDescent="0.25">
      <c r="B23" s="56" t="s">
        <v>16</v>
      </c>
      <c r="C23" s="52" t="s">
        <v>15</v>
      </c>
      <c r="D23" s="50">
        <v>76334</v>
      </c>
      <c r="E23" s="53">
        <f>E22-D23</f>
        <v>267818</v>
      </c>
      <c r="F23" s="54">
        <f t="shared" si="4"/>
        <v>0.49084357840873272</v>
      </c>
      <c r="G23" s="55">
        <f>D23*$G$14/$D$14</f>
        <v>0.1399011780920334</v>
      </c>
      <c r="H23" s="7"/>
    </row>
    <row r="24" spans="2:8" ht="63" x14ac:dyDescent="0.25">
      <c r="B24" s="56" t="s">
        <v>6</v>
      </c>
      <c r="C24" s="52" t="s">
        <v>44</v>
      </c>
      <c r="D24" s="50">
        <v>12297</v>
      </c>
      <c r="E24" s="53">
        <f t="shared" ref="E24:E27" si="6">E23-D24</f>
        <v>255521</v>
      </c>
      <c r="F24" s="54">
        <f t="shared" si="4"/>
        <v>0.46830624528066744</v>
      </c>
      <c r="G24" s="55">
        <f>D24*$G$14/$D$14</f>
        <v>2.2537333128065277E-2</v>
      </c>
      <c r="H24" s="40"/>
    </row>
    <row r="25" spans="2:8" ht="78.75" x14ac:dyDescent="0.25">
      <c r="B25" s="56" t="s">
        <v>7</v>
      </c>
      <c r="C25" s="57" t="s">
        <v>109</v>
      </c>
      <c r="D25" s="50">
        <v>0</v>
      </c>
      <c r="E25" s="53">
        <f t="shared" si="6"/>
        <v>255521</v>
      </c>
      <c r="F25" s="54">
        <f t="shared" si="4"/>
        <v>0.46830624528066744</v>
      </c>
      <c r="G25" s="55">
        <f>D25*$G$14/$D$14</f>
        <v>0</v>
      </c>
      <c r="H25" s="7"/>
    </row>
    <row r="26" spans="2:8" ht="51.75" customHeight="1" x14ac:dyDescent="0.25">
      <c r="B26" s="77" t="s">
        <v>37</v>
      </c>
      <c r="C26" s="76" t="s">
        <v>45</v>
      </c>
      <c r="D26" s="50">
        <v>0</v>
      </c>
      <c r="E26" s="53">
        <f t="shared" si="6"/>
        <v>255521</v>
      </c>
      <c r="F26" s="54">
        <f t="shared" si="4"/>
        <v>0.46830624528066744</v>
      </c>
      <c r="G26" s="55">
        <f t="shared" ref="G26:G27" si="7">D26*$G$14/$D$14</f>
        <v>0</v>
      </c>
      <c r="H26" s="7"/>
    </row>
    <row r="27" spans="2:8" ht="51.75" customHeight="1" x14ac:dyDescent="0.25">
      <c r="B27" s="77" t="s">
        <v>47</v>
      </c>
      <c r="C27" s="76" t="s">
        <v>49</v>
      </c>
      <c r="D27" s="50">
        <f>C4-SUM(D8:D13,D15:D16,D22:D26)</f>
        <v>255521</v>
      </c>
      <c r="E27" s="53">
        <f t="shared" si="6"/>
        <v>0</v>
      </c>
      <c r="F27" s="54">
        <f t="shared" si="4"/>
        <v>0</v>
      </c>
      <c r="G27" s="55">
        <f t="shared" si="7"/>
        <v>0.46830624528066744</v>
      </c>
      <c r="H27" s="7"/>
    </row>
    <row r="28" spans="2:8" ht="51.75" hidden="1" customHeight="1" x14ac:dyDescent="0.25">
      <c r="B28" s="29"/>
      <c r="C28" s="34"/>
      <c r="D28" s="38"/>
      <c r="E28" s="39"/>
      <c r="F28" s="28"/>
      <c r="G28" s="33"/>
      <c r="H28" s="7"/>
    </row>
    <row r="29" spans="2:8" x14ac:dyDescent="0.25">
      <c r="C29" s="22"/>
    </row>
    <row r="30" spans="2:8" x14ac:dyDescent="0.25">
      <c r="C30" s="22"/>
    </row>
    <row r="31" spans="2:8" x14ac:dyDescent="0.25">
      <c r="B31" s="59"/>
      <c r="C31" s="22"/>
    </row>
    <row r="36" spans="2:7" x14ac:dyDescent="0.25">
      <c r="B36" s="1"/>
      <c r="C36" s="23"/>
      <c r="D36" s="1"/>
      <c r="E36" s="1"/>
      <c r="F36" s="1"/>
      <c r="G36" s="1"/>
    </row>
    <row r="37" spans="2:7" x14ac:dyDescent="0.25">
      <c r="B37" s="1"/>
      <c r="C37" s="23"/>
      <c r="D37" s="1"/>
      <c r="E37" s="1"/>
      <c r="F37" s="1"/>
      <c r="G37" s="1"/>
    </row>
    <row r="38" spans="2:7" x14ac:dyDescent="0.25">
      <c r="B38" s="1"/>
      <c r="C38" s="15"/>
      <c r="D38" s="1"/>
      <c r="E38" s="1"/>
      <c r="F38" s="1"/>
      <c r="G38" s="1"/>
    </row>
    <row r="39" spans="2:7" x14ac:dyDescent="0.25">
      <c r="B39" s="1"/>
      <c r="C39" s="15"/>
      <c r="D39" s="1"/>
      <c r="E39" s="1"/>
      <c r="F39" s="1"/>
      <c r="G39" s="1"/>
    </row>
    <row r="40" spans="2:7" x14ac:dyDescent="0.25">
      <c r="B40" s="1"/>
      <c r="C40" s="15"/>
      <c r="D40" s="1"/>
      <c r="E40" s="1"/>
      <c r="F40" s="1"/>
      <c r="G40" s="1"/>
    </row>
    <row r="41" spans="2:7" x14ac:dyDescent="0.25">
      <c r="B41" s="1"/>
      <c r="C41" s="13"/>
      <c r="D41" s="1"/>
      <c r="E41" s="1"/>
      <c r="F41" s="1"/>
      <c r="G41" s="1"/>
    </row>
    <row r="42" spans="2:7" x14ac:dyDescent="0.25">
      <c r="B42" s="1"/>
      <c r="C42" s="15"/>
      <c r="D42" s="1"/>
      <c r="E42" s="1"/>
      <c r="F42" s="1"/>
      <c r="G42" s="1"/>
    </row>
    <row r="43" spans="2:7" x14ac:dyDescent="0.25">
      <c r="B43" s="1"/>
      <c r="C43" s="15"/>
      <c r="D43" s="1"/>
      <c r="E43" s="1"/>
      <c r="F43" s="1"/>
      <c r="G43" s="1"/>
    </row>
    <row r="44" spans="2:7" x14ac:dyDescent="0.25">
      <c r="B44" s="1"/>
      <c r="C44" s="15"/>
      <c r="D44" s="1"/>
      <c r="E44" s="1"/>
      <c r="F44" s="1"/>
      <c r="G44" s="1"/>
    </row>
    <row r="45" spans="2:7" x14ac:dyDescent="0.25">
      <c r="B45" s="1"/>
      <c r="C45" s="15"/>
      <c r="D45" s="1"/>
      <c r="E45" s="1"/>
      <c r="F45" s="1"/>
      <c r="G45" s="1"/>
    </row>
    <row r="46" spans="2:7" x14ac:dyDescent="0.25">
      <c r="B46" s="1"/>
      <c r="C46" s="15"/>
      <c r="D46" s="1"/>
      <c r="E46" s="1"/>
      <c r="F46" s="1"/>
      <c r="G46" s="1"/>
    </row>
    <row r="47" spans="2:7" x14ac:dyDescent="0.25">
      <c r="B47" s="1"/>
      <c r="C47" s="15"/>
      <c r="D47" s="1"/>
      <c r="E47" s="1"/>
      <c r="F47" s="1"/>
      <c r="G47" s="1"/>
    </row>
    <row r="48" spans="2:7" x14ac:dyDescent="0.25">
      <c r="B48" s="1"/>
      <c r="C48" s="15"/>
      <c r="D48" s="1"/>
      <c r="E48" s="1"/>
      <c r="F48" s="1"/>
      <c r="G48" s="1"/>
    </row>
    <row r="49" spans="2:8" x14ac:dyDescent="0.25">
      <c r="B49" s="1"/>
      <c r="C49" s="23"/>
      <c r="D49" s="1"/>
      <c r="E49" s="1"/>
      <c r="F49" s="1"/>
      <c r="G49" s="1"/>
    </row>
    <row r="50" spans="2:8" x14ac:dyDescent="0.25">
      <c r="B50" s="1"/>
      <c r="C50" s="23"/>
      <c r="D50" s="1"/>
      <c r="E50" s="1"/>
      <c r="F50" s="1"/>
      <c r="G50" s="1"/>
    </row>
    <row r="51" spans="2:8" x14ac:dyDescent="0.25">
      <c r="B51" s="1"/>
      <c r="C51" s="23"/>
      <c r="D51" s="1"/>
      <c r="E51" s="1"/>
      <c r="F51" s="1"/>
      <c r="G51" s="1"/>
    </row>
    <row r="52" spans="2:8" x14ac:dyDescent="0.25">
      <c r="B52" s="1"/>
      <c r="C52" s="23"/>
      <c r="D52" s="1"/>
      <c r="E52" s="1"/>
      <c r="F52" s="1"/>
      <c r="G52" s="1"/>
    </row>
    <row r="53" spans="2:8" x14ac:dyDescent="0.25">
      <c r="B53" s="1"/>
      <c r="C53" s="23"/>
      <c r="D53" s="1"/>
      <c r="E53" s="1"/>
      <c r="F53" s="1"/>
      <c r="G53" s="1"/>
    </row>
    <row r="54" spans="2:8" x14ac:dyDescent="0.25">
      <c r="B54" s="12"/>
      <c r="C54" s="12"/>
      <c r="D54" s="12"/>
      <c r="E54" s="9"/>
      <c r="F54" s="9"/>
      <c r="G54" s="9"/>
      <c r="H54" s="5"/>
    </row>
    <row r="55" spans="2:8" x14ac:dyDescent="0.25">
      <c r="B55" s="13"/>
      <c r="C55" s="24"/>
      <c r="D55" s="11"/>
      <c r="E55" s="11"/>
      <c r="F55" s="8"/>
      <c r="G55" s="8"/>
      <c r="H55" s="6"/>
    </row>
    <row r="56" spans="2:8" x14ac:dyDescent="0.25">
      <c r="B56" s="14"/>
      <c r="C56" s="25"/>
      <c r="D56" s="2"/>
      <c r="E56" s="2"/>
      <c r="F56" s="10"/>
      <c r="G56" s="10"/>
      <c r="H56" s="7"/>
    </row>
    <row r="57" spans="2:8" x14ac:dyDescent="0.25">
      <c r="B57" s="15"/>
      <c r="C57" s="25"/>
      <c r="D57" s="2"/>
      <c r="E57" s="2"/>
      <c r="F57" s="10"/>
      <c r="G57" s="10"/>
      <c r="H57" s="7"/>
    </row>
    <row r="58" spans="2:8" x14ac:dyDescent="0.25">
      <c r="B58" s="15"/>
      <c r="C58" s="25"/>
      <c r="D58" s="2"/>
      <c r="E58" s="2"/>
      <c r="F58" s="10"/>
      <c r="G58" s="10"/>
      <c r="H58" s="7"/>
    </row>
    <row r="59" spans="2:8" x14ac:dyDescent="0.25">
      <c r="B59" s="13"/>
      <c r="C59" s="26"/>
      <c r="D59" s="11"/>
      <c r="E59" s="11"/>
      <c r="F59" s="8"/>
      <c r="G59" s="8"/>
      <c r="H59" s="8"/>
    </row>
    <row r="60" spans="2:8" x14ac:dyDescent="0.25">
      <c r="B60" s="15"/>
      <c r="C60" s="25"/>
      <c r="D60" s="2"/>
      <c r="E60" s="2"/>
      <c r="F60" s="10"/>
      <c r="G60" s="10"/>
      <c r="H60" s="7"/>
    </row>
    <row r="61" spans="2:8" x14ac:dyDescent="0.25">
      <c r="B61" s="15"/>
      <c r="C61" s="25"/>
      <c r="D61" s="2"/>
      <c r="E61" s="2"/>
      <c r="F61" s="10"/>
      <c r="G61" s="10"/>
      <c r="H61" s="7"/>
    </row>
    <row r="62" spans="2:8" x14ac:dyDescent="0.25">
      <c r="B62" s="15"/>
      <c r="C62" s="25"/>
      <c r="D62" s="2"/>
      <c r="E62" s="2"/>
      <c r="F62" s="10"/>
      <c r="G62" s="10"/>
      <c r="H62" s="7"/>
    </row>
    <row r="63" spans="2:8" x14ac:dyDescent="0.25">
      <c r="B63" s="15"/>
      <c r="C63" s="25"/>
      <c r="D63" s="2"/>
      <c r="E63" s="2"/>
      <c r="F63" s="10"/>
      <c r="G63" s="10"/>
      <c r="H63" s="7"/>
    </row>
    <row r="64" spans="2:8" x14ac:dyDescent="0.25">
      <c r="B64" s="15"/>
      <c r="C64" s="25"/>
      <c r="D64" s="2"/>
      <c r="E64" s="2"/>
      <c r="F64" s="10"/>
      <c r="G64" s="10"/>
      <c r="H64" s="7"/>
    </row>
    <row r="65" spans="2:8" x14ac:dyDescent="0.25">
      <c r="B65" s="15"/>
      <c r="C65" s="27"/>
      <c r="D65" s="2"/>
      <c r="E65" s="2"/>
      <c r="F65" s="10"/>
      <c r="G65" s="10"/>
      <c r="H65" s="7"/>
    </row>
    <row r="66" spans="2:8" x14ac:dyDescent="0.25">
      <c r="B66" s="1"/>
      <c r="C66" s="23"/>
      <c r="D66" s="1"/>
      <c r="E66" s="1"/>
      <c r="F66" s="1"/>
      <c r="G66" s="1"/>
    </row>
    <row r="67" spans="2:8" x14ac:dyDescent="0.25">
      <c r="B67" s="1"/>
      <c r="C67" s="23"/>
      <c r="D67" s="1"/>
      <c r="E67" s="1"/>
      <c r="F67" s="1"/>
      <c r="G67" s="1"/>
    </row>
  </sheetData>
  <mergeCells count="3">
    <mergeCell ref="B2:C3"/>
    <mergeCell ref="F2:G2"/>
    <mergeCell ref="F3:G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7"/>
  <sheetViews>
    <sheetView showGridLines="0" topLeftCell="A16" zoomScale="80" zoomScaleNormal="80" workbookViewId="0">
      <selection activeCell="D25" sqref="D25"/>
    </sheetView>
  </sheetViews>
  <sheetFormatPr defaultColWidth="9.140625" defaultRowHeight="15.75" outlineLevelRow="1" x14ac:dyDescent="0.25"/>
  <cols>
    <col min="1" max="1" width="3.140625" customWidth="1"/>
    <col min="2" max="2" width="38.140625" customWidth="1"/>
    <col min="3" max="3" width="73.28515625" style="21" customWidth="1"/>
    <col min="4" max="5" width="16.28515625" customWidth="1"/>
    <col min="6" max="6" width="14.140625" customWidth="1"/>
    <col min="7" max="7" width="14.42578125" customWidth="1"/>
    <col min="8" max="8" width="14.5703125" customWidth="1"/>
    <col min="9" max="9" width="6.42578125" customWidth="1"/>
    <col min="12" max="12" width="12.5703125" customWidth="1"/>
  </cols>
  <sheetData>
    <row r="1" spans="2:13" ht="16.5" thickBot="1" x14ac:dyDescent="0.3">
      <c r="D1" s="3"/>
      <c r="E1" s="3"/>
      <c r="F1" s="3"/>
      <c r="G1" s="3"/>
      <c r="H1" s="3"/>
      <c r="I1" s="3"/>
      <c r="J1" s="3"/>
      <c r="K1" s="3"/>
      <c r="L1" s="3"/>
      <c r="M1" s="3"/>
    </row>
    <row r="2" spans="2:13" ht="21.75" customHeight="1" x14ac:dyDescent="0.25">
      <c r="B2" s="80" t="s">
        <v>36</v>
      </c>
      <c r="C2" s="81"/>
      <c r="D2" s="17" t="s">
        <v>2</v>
      </c>
      <c r="E2" s="16">
        <v>43222</v>
      </c>
      <c r="F2" s="84" t="s">
        <v>17</v>
      </c>
      <c r="G2" s="85"/>
      <c r="L2" s="37"/>
    </row>
    <row r="3" spans="2:13" ht="21.75" customHeight="1" thickBot="1" x14ac:dyDescent="0.3">
      <c r="B3" s="82"/>
      <c r="C3" s="83"/>
      <c r="D3" s="18" t="s">
        <v>13</v>
      </c>
      <c r="E3" s="19" t="s">
        <v>22</v>
      </c>
      <c r="F3" s="86" t="s">
        <v>12</v>
      </c>
      <c r="G3" s="87"/>
    </row>
    <row r="4" spans="2:13" ht="23.25" customHeight="1" thickBot="1" x14ac:dyDescent="0.3">
      <c r="B4" s="36" t="s">
        <v>39</v>
      </c>
      <c r="C4" s="58">
        <v>6912653</v>
      </c>
      <c r="D4" s="35" t="s">
        <v>20</v>
      </c>
      <c r="E4" s="20" t="s">
        <v>23</v>
      </c>
      <c r="K4" s="4" t="str">
        <f>CONCATENATE(B2)</f>
        <v>Total Waste (lbs) &amp; Production Waste (lbs)</v>
      </c>
    </row>
    <row r="5" spans="2:13" ht="23.25" customHeight="1" x14ac:dyDescent="0.25">
      <c r="B5" s="61" t="s">
        <v>46</v>
      </c>
      <c r="F5" s="41"/>
      <c r="K5" s="4"/>
    </row>
    <row r="6" spans="2:13" ht="80.25" customHeight="1" x14ac:dyDescent="0.25">
      <c r="B6" s="29" t="s">
        <v>0</v>
      </c>
      <c r="C6" s="29" t="s">
        <v>3</v>
      </c>
      <c r="D6" s="29" t="s">
        <v>21</v>
      </c>
      <c r="E6" s="30" t="s">
        <v>1</v>
      </c>
      <c r="F6" s="30" t="s">
        <v>1</v>
      </c>
      <c r="G6" s="30" t="s">
        <v>11</v>
      </c>
      <c r="H6" s="5"/>
    </row>
    <row r="7" spans="2:13" ht="27" customHeight="1" x14ac:dyDescent="0.25">
      <c r="B7" s="44" t="s">
        <v>18</v>
      </c>
      <c r="C7" s="42"/>
      <c r="D7" s="45">
        <f>SUM(D8:D14)</f>
        <v>545628</v>
      </c>
      <c r="E7" s="45">
        <f>D7</f>
        <v>545628</v>
      </c>
      <c r="F7" s="46">
        <f>G7</f>
        <v>7.8931779159173765E-2</v>
      </c>
      <c r="G7" s="46">
        <f>D7/$C$4</f>
        <v>7.8931779159173765E-2</v>
      </c>
      <c r="H7" s="79">
        <v>554745</v>
      </c>
    </row>
    <row r="8" spans="2:13" ht="51.75" customHeight="1" x14ac:dyDescent="0.25">
      <c r="B8" s="31" t="s">
        <v>24</v>
      </c>
      <c r="C8" s="74" t="s">
        <v>50</v>
      </c>
      <c r="D8" s="47">
        <v>6419</v>
      </c>
      <c r="E8" s="48">
        <f>E7-D8</f>
        <v>539209</v>
      </c>
      <c r="F8" s="49">
        <f>E8*$F$7/$E$7</f>
        <v>7.8003192117411371E-2</v>
      </c>
      <c r="G8" s="49">
        <f>D8*G7/D7</f>
        <v>9.2858704176240292E-4</v>
      </c>
      <c r="H8" s="7">
        <f>+H7/C4</f>
        <v>8.0250664976239949E-2</v>
      </c>
    </row>
    <row r="9" spans="2:13" ht="51.75" customHeight="1" x14ac:dyDescent="0.25">
      <c r="B9" s="31" t="s">
        <v>25</v>
      </c>
      <c r="C9" s="74" t="s">
        <v>50</v>
      </c>
      <c r="D9" s="47">
        <v>1377</v>
      </c>
      <c r="E9" s="48">
        <f>E8-D9</f>
        <v>537832</v>
      </c>
      <c r="F9" s="49">
        <f t="shared" ref="F9:F13" si="0">E9*$F$7/$E$7</f>
        <v>7.7803992186502052E-2</v>
      </c>
      <c r="G9" s="49">
        <f t="shared" ref="G9:G13" si="1">D9*G8/D8</f>
        <v>1.9919993090930499E-4</v>
      </c>
      <c r="H9" s="7"/>
    </row>
    <row r="10" spans="2:13" ht="51.75" customHeight="1" x14ac:dyDescent="0.25">
      <c r="B10" s="31" t="s">
        <v>26</v>
      </c>
      <c r="C10" s="74" t="s">
        <v>50</v>
      </c>
      <c r="D10" s="47">
        <v>5744</v>
      </c>
      <c r="E10" s="48">
        <f t="shared" ref="E10:E13" si="2">E9-D10</f>
        <v>532088</v>
      </c>
      <c r="F10" s="49">
        <f t="shared" si="0"/>
        <v>7.6973052169695202E-2</v>
      </c>
      <c r="G10" s="49">
        <f t="shared" si="1"/>
        <v>8.309400168068612E-4</v>
      </c>
      <c r="H10" s="7"/>
    </row>
    <row r="11" spans="2:13" ht="51.75" customHeight="1" x14ac:dyDescent="0.25">
      <c r="B11" s="31" t="s">
        <v>27</v>
      </c>
      <c r="C11" s="74" t="s">
        <v>50</v>
      </c>
      <c r="D11" s="47">
        <v>8463</v>
      </c>
      <c r="E11" s="48">
        <f t="shared" si="2"/>
        <v>523625</v>
      </c>
      <c r="F11" s="49">
        <f t="shared" si="0"/>
        <v>7.5748775470141499E-2</v>
      </c>
      <c r="G11" s="49">
        <f t="shared" si="1"/>
        <v>1.2242766995537023E-3</v>
      </c>
      <c r="H11" s="7"/>
    </row>
    <row r="12" spans="2:13" ht="51.75" customHeight="1" x14ac:dyDescent="0.25">
      <c r="B12" s="31" t="s">
        <v>28</v>
      </c>
      <c r="C12" s="74" t="s">
        <v>50</v>
      </c>
      <c r="D12" s="47">
        <v>2116</v>
      </c>
      <c r="E12" s="48">
        <f t="shared" si="2"/>
        <v>521509</v>
      </c>
      <c r="F12" s="49">
        <f t="shared" si="0"/>
        <v>7.5442670129688263E-2</v>
      </c>
      <c r="G12" s="49">
        <f t="shared" si="1"/>
        <v>3.0610534045322397E-4</v>
      </c>
      <c r="H12" s="7"/>
    </row>
    <row r="13" spans="2:13" ht="51.75" customHeight="1" x14ac:dyDescent="0.25">
      <c r="B13" s="31" t="s">
        <v>29</v>
      </c>
      <c r="C13" s="74" t="s">
        <v>50</v>
      </c>
      <c r="D13" s="47">
        <v>-391</v>
      </c>
      <c r="E13" s="48">
        <f t="shared" si="2"/>
        <v>521900</v>
      </c>
      <c r="F13" s="49">
        <f t="shared" si="0"/>
        <v>7.5499233073032884E-2</v>
      </c>
      <c r="G13" s="49">
        <f t="shared" si="1"/>
        <v>-5.6562943344617473E-5</v>
      </c>
      <c r="H13" s="7"/>
    </row>
    <row r="14" spans="2:13" ht="33" customHeight="1" x14ac:dyDescent="0.25">
      <c r="B14" s="44" t="s">
        <v>19</v>
      </c>
      <c r="C14" s="43"/>
      <c r="D14" s="45">
        <f>D15+D16+D22+D23+D24+D25+D26+D27+D28</f>
        <v>521900</v>
      </c>
      <c r="E14" s="45">
        <f>D14</f>
        <v>521900</v>
      </c>
      <c r="F14" s="46">
        <f>E14*$F$7/$E$7</f>
        <v>7.5499233073032884E-2</v>
      </c>
      <c r="G14" s="46">
        <f>D14*G7/D7</f>
        <v>7.5499233073032884E-2</v>
      </c>
      <c r="H14" s="8"/>
    </row>
    <row r="15" spans="2:13" ht="47.25" x14ac:dyDescent="0.25">
      <c r="B15" s="51" t="s">
        <v>14</v>
      </c>
      <c r="C15" s="52" t="s">
        <v>8</v>
      </c>
      <c r="D15" s="50">
        <v>35006</v>
      </c>
      <c r="E15" s="53">
        <f>E14-D15</f>
        <v>486894</v>
      </c>
      <c r="F15" s="54">
        <f>E15*$F$14/$E$14</f>
        <v>7.0435186027708888E-2</v>
      </c>
      <c r="G15" s="55">
        <f>D15*$G$14/$D$14</f>
        <v>5.064047045323988E-3</v>
      </c>
      <c r="H15" s="7"/>
    </row>
    <row r="16" spans="2:13" ht="51.75" customHeight="1" x14ac:dyDescent="0.25">
      <c r="B16" s="56" t="s">
        <v>4</v>
      </c>
      <c r="C16" s="52" t="s">
        <v>9</v>
      </c>
      <c r="D16" s="50">
        <f>SUM(D17:D21)</f>
        <v>89793</v>
      </c>
      <c r="E16" s="53">
        <f>E15-D16</f>
        <v>397101</v>
      </c>
      <c r="F16" s="54">
        <f>E16*$F$14/$E$14</f>
        <v>5.7445527787956377E-2</v>
      </c>
      <c r="G16" s="55">
        <f>D16*$G$14/$D$14</f>
        <v>1.2989658239752523E-2</v>
      </c>
      <c r="H16" s="7"/>
    </row>
    <row r="17" spans="2:8" ht="27" customHeight="1" x14ac:dyDescent="0.25">
      <c r="B17" s="32" t="s">
        <v>31</v>
      </c>
      <c r="C17" s="75" t="s">
        <v>40</v>
      </c>
      <c r="D17" s="47">
        <v>54828</v>
      </c>
      <c r="E17" s="48">
        <f>E15-D17</f>
        <v>432066</v>
      </c>
      <c r="F17" s="49">
        <f>E17*$F$14/$E$14</f>
        <v>6.2503643680653434E-2</v>
      </c>
      <c r="G17" s="49">
        <f t="shared" ref="G17:G22" si="3">D17*$G$14/$D$14</f>
        <v>7.931542347055464E-3</v>
      </c>
      <c r="H17" s="7"/>
    </row>
    <row r="18" spans="2:8" ht="51.75" customHeight="1" x14ac:dyDescent="0.25">
      <c r="B18" s="32" t="s">
        <v>32</v>
      </c>
      <c r="C18" s="75" t="s">
        <v>41</v>
      </c>
      <c r="D18" s="47">
        <v>21376</v>
      </c>
      <c r="E18" s="48">
        <f>E17-D18</f>
        <v>410690</v>
      </c>
      <c r="F18" s="49">
        <f t="shared" ref="F18:F27" si="4">E18*$F$14/$E$14</f>
        <v>5.9411343228135419E-2</v>
      </c>
      <c r="G18" s="49">
        <f>D18*$G$14/$D$14</f>
        <v>3.0923004525180127E-3</v>
      </c>
      <c r="H18" s="7"/>
    </row>
    <row r="19" spans="2:8" ht="51.75" customHeight="1" outlineLevel="1" x14ac:dyDescent="0.25">
      <c r="B19" s="32" t="s">
        <v>30</v>
      </c>
      <c r="C19" s="75" t="s">
        <v>42</v>
      </c>
      <c r="D19" s="47">
        <v>7540</v>
      </c>
      <c r="E19" s="48">
        <f>E18-D19</f>
        <v>403150</v>
      </c>
      <c r="F19" s="49">
        <f t="shared" si="4"/>
        <v>5.8320589793817219E-2</v>
      </c>
      <c r="G19" s="49">
        <f t="shared" si="3"/>
        <v>1.0907534343181987E-3</v>
      </c>
      <c r="H19" s="7"/>
    </row>
    <row r="20" spans="2:8" ht="51.75" customHeight="1" outlineLevel="1" x14ac:dyDescent="0.25">
      <c r="B20" s="32" t="s">
        <v>34</v>
      </c>
      <c r="C20" s="75" t="s">
        <v>43</v>
      </c>
      <c r="D20" s="47">
        <v>5379</v>
      </c>
      <c r="E20" s="48">
        <f t="shared" ref="E20:E21" si="5">E19-D20</f>
        <v>397771</v>
      </c>
      <c r="F20" s="49">
        <f t="shared" si="4"/>
        <v>5.7542451501615952E-2</v>
      </c>
      <c r="G20" s="49">
        <f>D20*$G$14/$D$14</f>
        <v>7.7813829220127202E-4</v>
      </c>
      <c r="H20" s="7"/>
    </row>
    <row r="21" spans="2:8" ht="51.75" customHeight="1" outlineLevel="1" x14ac:dyDescent="0.25">
      <c r="B21" s="32" t="s">
        <v>33</v>
      </c>
      <c r="C21" s="75" t="s">
        <v>48</v>
      </c>
      <c r="D21" s="47">
        <v>670</v>
      </c>
      <c r="E21" s="48">
        <f t="shared" si="5"/>
        <v>397101</v>
      </c>
      <c r="F21" s="49">
        <f t="shared" si="4"/>
        <v>5.7445527787956377E-2</v>
      </c>
      <c r="G21" s="49">
        <f t="shared" si="3"/>
        <v>9.6923713659574694E-5</v>
      </c>
      <c r="H21" s="7"/>
    </row>
    <row r="22" spans="2:8" ht="72" customHeight="1" x14ac:dyDescent="0.25">
      <c r="B22" s="56" t="s">
        <v>5</v>
      </c>
      <c r="C22" s="52" t="s">
        <v>10</v>
      </c>
      <c r="D22" s="50">
        <v>52949</v>
      </c>
      <c r="E22" s="53">
        <f>E16-D22</f>
        <v>344152</v>
      </c>
      <c r="F22" s="54">
        <f t="shared" si="4"/>
        <v>4.9785805825925296E-2</v>
      </c>
      <c r="G22" s="55">
        <f t="shared" si="3"/>
        <v>7.659721962031075E-3</v>
      </c>
      <c r="H22" s="7"/>
    </row>
    <row r="23" spans="2:8" ht="53.25" customHeight="1" x14ac:dyDescent="0.25">
      <c r="B23" s="56" t="s">
        <v>16</v>
      </c>
      <c r="C23" s="52" t="s">
        <v>15</v>
      </c>
      <c r="D23" s="50">
        <v>76334</v>
      </c>
      <c r="E23" s="53">
        <f>E22-D23</f>
        <v>267818</v>
      </c>
      <c r="F23" s="54">
        <f t="shared" si="4"/>
        <v>3.8743156932656675E-2</v>
      </c>
      <c r="G23" s="55">
        <f>D23*$G$14/$D$14</f>
        <v>1.1042648893268619E-2</v>
      </c>
      <c r="H23" s="7"/>
    </row>
    <row r="24" spans="2:8" ht="63" x14ac:dyDescent="0.25">
      <c r="B24" s="56" t="s">
        <v>6</v>
      </c>
      <c r="C24" s="52" t="s">
        <v>110</v>
      </c>
      <c r="D24" s="50">
        <v>12297</v>
      </c>
      <c r="E24" s="53">
        <f t="shared" ref="E24:E27" si="6">E23-D24</f>
        <v>255521</v>
      </c>
      <c r="F24" s="54">
        <f t="shared" si="4"/>
        <v>3.6964245131355503E-2</v>
      </c>
      <c r="G24" s="55">
        <f>D24*$G$14/$D$14</f>
        <v>1.778911801301179E-3</v>
      </c>
      <c r="H24" s="40"/>
    </row>
    <row r="25" spans="2:8" ht="78.75" x14ac:dyDescent="0.25">
      <c r="B25" s="56" t="s">
        <v>7</v>
      </c>
      <c r="C25" s="57" t="s">
        <v>109</v>
      </c>
      <c r="D25" s="50">
        <v>0</v>
      </c>
      <c r="E25" s="53">
        <f t="shared" si="6"/>
        <v>255521</v>
      </c>
      <c r="F25" s="54">
        <f t="shared" si="4"/>
        <v>3.6964245131355503E-2</v>
      </c>
      <c r="G25" s="55">
        <f>D25*$G$14/$D$14</f>
        <v>0</v>
      </c>
      <c r="H25" s="7"/>
    </row>
    <row r="26" spans="2:8" ht="51.75" customHeight="1" x14ac:dyDescent="0.25">
      <c r="B26" s="56" t="s">
        <v>37</v>
      </c>
      <c r="C26" s="76" t="s">
        <v>45</v>
      </c>
      <c r="D26" s="50">
        <v>0</v>
      </c>
      <c r="E26" s="53">
        <f t="shared" si="6"/>
        <v>255521</v>
      </c>
      <c r="F26" s="54">
        <f t="shared" si="4"/>
        <v>3.6964245131355503E-2</v>
      </c>
      <c r="G26" s="55">
        <f t="shared" ref="G26:G27" si="7">D26*$G$14/$D$14</f>
        <v>0</v>
      </c>
      <c r="H26" s="7"/>
    </row>
    <row r="27" spans="2:8" ht="51.75" customHeight="1" x14ac:dyDescent="0.25">
      <c r="B27" s="77" t="s">
        <v>47</v>
      </c>
      <c r="C27" s="76" t="s">
        <v>49</v>
      </c>
      <c r="D27" s="50">
        <f>'Waste Waterfall_1'!C4-SUM('Waste Waterfall_2'!D8:D13,'Waste Waterfall_2'!D15:D16,'Waste Waterfall_2'!D22:D26)</f>
        <v>255521</v>
      </c>
      <c r="E27" s="53">
        <f t="shared" si="6"/>
        <v>0</v>
      </c>
      <c r="F27" s="54">
        <f t="shared" si="4"/>
        <v>0</v>
      </c>
      <c r="G27" s="55">
        <f t="shared" si="7"/>
        <v>3.6964245131355503E-2</v>
      </c>
      <c r="H27" s="7"/>
    </row>
    <row r="28" spans="2:8" ht="51.75" hidden="1" customHeight="1" x14ac:dyDescent="0.25">
      <c r="B28" s="29"/>
      <c r="C28" s="34"/>
      <c r="D28" s="38"/>
      <c r="E28" s="39"/>
      <c r="F28" s="28"/>
      <c r="G28" s="33"/>
      <c r="H28" s="7"/>
    </row>
    <row r="29" spans="2:8" x14ac:dyDescent="0.25">
      <c r="C29" s="22"/>
    </row>
    <row r="30" spans="2:8" x14ac:dyDescent="0.25">
      <c r="C30" s="22"/>
    </row>
    <row r="31" spans="2:8" x14ac:dyDescent="0.25">
      <c r="B31" s="59"/>
      <c r="C31" s="22"/>
    </row>
    <row r="36" spans="2:7" x14ac:dyDescent="0.25">
      <c r="B36" s="1"/>
      <c r="C36" s="23"/>
      <c r="D36" s="1"/>
      <c r="E36" s="1"/>
      <c r="F36" s="1"/>
      <c r="G36" s="1"/>
    </row>
    <row r="37" spans="2:7" x14ac:dyDescent="0.25">
      <c r="B37" s="1"/>
      <c r="C37" s="23"/>
      <c r="D37" s="1"/>
      <c r="E37" s="1"/>
      <c r="F37" s="1"/>
      <c r="G37" s="1"/>
    </row>
    <row r="38" spans="2:7" x14ac:dyDescent="0.25">
      <c r="B38" s="1"/>
      <c r="C38" s="15"/>
      <c r="D38" s="1"/>
      <c r="E38" s="1"/>
      <c r="F38" s="1"/>
      <c r="G38" s="1"/>
    </row>
    <row r="39" spans="2:7" x14ac:dyDescent="0.25">
      <c r="B39" s="1"/>
      <c r="C39" s="15"/>
      <c r="D39" s="1"/>
      <c r="E39" s="1"/>
      <c r="F39" s="1"/>
      <c r="G39" s="1"/>
    </row>
    <row r="40" spans="2:7" x14ac:dyDescent="0.25">
      <c r="B40" s="1"/>
      <c r="C40" s="15"/>
      <c r="D40" s="1"/>
      <c r="E40" s="1"/>
      <c r="F40" s="1"/>
      <c r="G40" s="1"/>
    </row>
    <row r="41" spans="2:7" x14ac:dyDescent="0.25">
      <c r="B41" s="1"/>
      <c r="C41" s="13"/>
      <c r="D41" s="1"/>
      <c r="E41" s="1"/>
      <c r="F41" s="1"/>
      <c r="G41" s="1"/>
    </row>
    <row r="42" spans="2:7" x14ac:dyDescent="0.25">
      <c r="B42" s="1"/>
      <c r="C42" s="15"/>
      <c r="D42" s="1"/>
      <c r="E42" s="1"/>
      <c r="F42" s="1"/>
      <c r="G42" s="1"/>
    </row>
    <row r="43" spans="2:7" x14ac:dyDescent="0.25">
      <c r="B43" s="1"/>
      <c r="C43" s="15"/>
      <c r="D43" s="1"/>
      <c r="E43" s="1"/>
      <c r="F43" s="1"/>
      <c r="G43" s="1"/>
    </row>
    <row r="44" spans="2:7" x14ac:dyDescent="0.25">
      <c r="B44" s="1"/>
      <c r="C44" s="15"/>
      <c r="D44" s="1"/>
      <c r="E44" s="1"/>
      <c r="F44" s="1"/>
      <c r="G44" s="1"/>
    </row>
    <row r="45" spans="2:7" x14ac:dyDescent="0.25">
      <c r="B45" s="1"/>
      <c r="C45" s="15"/>
      <c r="D45" s="1"/>
      <c r="E45" s="1"/>
      <c r="F45" s="1"/>
      <c r="G45" s="1"/>
    </row>
    <row r="46" spans="2:7" x14ac:dyDescent="0.25">
      <c r="B46" s="1"/>
      <c r="C46" s="15"/>
      <c r="D46" s="1"/>
      <c r="E46" s="1"/>
      <c r="F46" s="1"/>
      <c r="G46" s="1"/>
    </row>
    <row r="47" spans="2:7" x14ac:dyDescent="0.25">
      <c r="B47" s="1"/>
      <c r="C47" s="15"/>
      <c r="D47" s="1"/>
      <c r="E47" s="1"/>
      <c r="F47" s="1"/>
      <c r="G47" s="1"/>
    </row>
    <row r="48" spans="2:7" x14ac:dyDescent="0.25">
      <c r="B48" s="1"/>
      <c r="C48" s="15"/>
      <c r="D48" s="1"/>
      <c r="E48" s="1"/>
      <c r="F48" s="1"/>
      <c r="G48" s="1"/>
    </row>
    <row r="49" spans="2:8" x14ac:dyDescent="0.25">
      <c r="B49" s="1"/>
      <c r="C49" s="23"/>
      <c r="D49" s="1"/>
      <c r="E49" s="1"/>
      <c r="F49" s="1"/>
      <c r="G49" s="1"/>
    </row>
    <row r="50" spans="2:8" x14ac:dyDescent="0.25">
      <c r="B50" s="1"/>
      <c r="C50" s="23"/>
      <c r="D50" s="1"/>
      <c r="E50" s="1"/>
      <c r="F50" s="1"/>
      <c r="G50" s="1"/>
    </row>
    <row r="51" spans="2:8" x14ac:dyDescent="0.25">
      <c r="B51" s="1"/>
      <c r="C51" s="23"/>
      <c r="D51" s="1"/>
      <c r="E51" s="1"/>
      <c r="F51" s="1"/>
      <c r="G51" s="1"/>
    </row>
    <row r="52" spans="2:8" x14ac:dyDescent="0.25">
      <c r="B52" s="1"/>
      <c r="C52" s="23"/>
      <c r="D52" s="1"/>
      <c r="E52" s="1"/>
      <c r="F52" s="1"/>
      <c r="G52" s="1"/>
    </row>
    <row r="53" spans="2:8" x14ac:dyDescent="0.25">
      <c r="B53" s="1"/>
      <c r="C53" s="23"/>
      <c r="D53" s="1"/>
      <c r="E53" s="1"/>
      <c r="F53" s="1"/>
      <c r="G53" s="1"/>
    </row>
    <row r="54" spans="2:8" x14ac:dyDescent="0.25">
      <c r="B54" s="12"/>
      <c r="C54" s="12"/>
      <c r="D54" s="12"/>
      <c r="E54" s="9"/>
      <c r="F54" s="9"/>
      <c r="G54" s="9"/>
      <c r="H54" s="5"/>
    </row>
    <row r="55" spans="2:8" x14ac:dyDescent="0.25">
      <c r="B55" s="13"/>
      <c r="C55" s="24"/>
      <c r="D55" s="11"/>
      <c r="E55" s="11"/>
      <c r="F55" s="8"/>
      <c r="G55" s="8"/>
      <c r="H55" s="6"/>
    </row>
    <row r="56" spans="2:8" x14ac:dyDescent="0.25">
      <c r="B56" s="14"/>
      <c r="C56" s="25"/>
      <c r="D56" s="2"/>
      <c r="E56" s="2"/>
      <c r="F56" s="10"/>
      <c r="G56" s="10"/>
      <c r="H56" s="7"/>
    </row>
    <row r="57" spans="2:8" x14ac:dyDescent="0.25">
      <c r="B57" s="15"/>
      <c r="C57" s="25"/>
      <c r="D57" s="2"/>
      <c r="E57" s="2"/>
      <c r="F57" s="10"/>
      <c r="G57" s="10"/>
      <c r="H57" s="7"/>
    </row>
    <row r="58" spans="2:8" x14ac:dyDescent="0.25">
      <c r="B58" s="15"/>
      <c r="C58" s="25"/>
      <c r="D58" s="2"/>
      <c r="E58" s="2"/>
      <c r="F58" s="10"/>
      <c r="G58" s="10"/>
      <c r="H58" s="7"/>
    </row>
    <row r="59" spans="2:8" x14ac:dyDescent="0.25">
      <c r="B59" s="13"/>
      <c r="C59" s="26"/>
      <c r="D59" s="11"/>
      <c r="E59" s="11"/>
      <c r="F59" s="8"/>
      <c r="G59" s="8"/>
      <c r="H59" s="8"/>
    </row>
    <row r="60" spans="2:8" x14ac:dyDescent="0.25">
      <c r="B60" s="15"/>
      <c r="C60" s="25"/>
      <c r="D60" s="2"/>
      <c r="E60" s="2"/>
      <c r="F60" s="10"/>
      <c r="G60" s="10"/>
      <c r="H60" s="7"/>
    </row>
    <row r="61" spans="2:8" x14ac:dyDescent="0.25">
      <c r="B61" s="15"/>
      <c r="C61" s="25"/>
      <c r="D61" s="2"/>
      <c r="E61" s="2"/>
      <c r="F61" s="10"/>
      <c r="G61" s="10"/>
      <c r="H61" s="7"/>
    </row>
    <row r="62" spans="2:8" x14ac:dyDescent="0.25">
      <c r="B62" s="15"/>
      <c r="C62" s="25"/>
      <c r="D62" s="2"/>
      <c r="E62" s="2"/>
      <c r="F62" s="10"/>
      <c r="G62" s="10"/>
      <c r="H62" s="7"/>
    </row>
    <row r="63" spans="2:8" x14ac:dyDescent="0.25">
      <c r="B63" s="15"/>
      <c r="C63" s="25"/>
      <c r="D63" s="2"/>
      <c r="E63" s="2"/>
      <c r="F63" s="10"/>
      <c r="G63" s="10"/>
      <c r="H63" s="7"/>
    </row>
    <row r="64" spans="2:8" x14ac:dyDescent="0.25">
      <c r="B64" s="15"/>
      <c r="C64" s="25"/>
      <c r="D64" s="2"/>
      <c r="E64" s="2"/>
      <c r="F64" s="10"/>
      <c r="G64" s="10"/>
      <c r="H64" s="7"/>
    </row>
    <row r="65" spans="2:8" x14ac:dyDescent="0.25">
      <c r="B65" s="15"/>
      <c r="C65" s="27"/>
      <c r="D65" s="2"/>
      <c r="E65" s="2"/>
      <c r="F65" s="10"/>
      <c r="G65" s="10"/>
      <c r="H65" s="7"/>
    </row>
    <row r="66" spans="2:8" x14ac:dyDescent="0.25">
      <c r="B66" s="1"/>
      <c r="C66" s="23"/>
      <c r="D66" s="1"/>
      <c r="E66" s="1"/>
      <c r="F66" s="1"/>
      <c r="G66" s="1"/>
    </row>
    <row r="67" spans="2:8" x14ac:dyDescent="0.25">
      <c r="B67" s="1"/>
      <c r="C67" s="23"/>
      <c r="D67" s="1"/>
      <c r="E67" s="1"/>
      <c r="F67" s="1"/>
      <c r="G67" s="1"/>
    </row>
  </sheetData>
  <mergeCells count="3">
    <mergeCell ref="B2:C3"/>
    <mergeCell ref="F2:G2"/>
    <mergeCell ref="F3:G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4"/>
  <sheetViews>
    <sheetView showGridLines="0" topLeftCell="A4" workbookViewId="0">
      <selection activeCell="C28" sqref="C28"/>
    </sheetView>
  </sheetViews>
  <sheetFormatPr defaultRowHeight="15" x14ac:dyDescent="0.25"/>
  <cols>
    <col min="3" max="3" width="45.42578125" customWidth="1"/>
    <col min="4" max="4" width="31.85546875" customWidth="1"/>
    <col min="5" max="5" width="10.7109375" customWidth="1"/>
  </cols>
  <sheetData>
    <row r="2" spans="2:9" x14ac:dyDescent="0.25">
      <c r="B2" s="60" t="s">
        <v>51</v>
      </c>
      <c r="E2" s="61"/>
      <c r="I2" s="59"/>
    </row>
    <row r="3" spans="2:9" x14ac:dyDescent="0.25">
      <c r="E3" s="61"/>
    </row>
    <row r="4" spans="2:9" ht="30" x14ac:dyDescent="0.25">
      <c r="B4" s="62">
        <v>1</v>
      </c>
      <c r="C4" s="63" t="s">
        <v>105</v>
      </c>
      <c r="D4" s="73" t="s">
        <v>52</v>
      </c>
      <c r="E4" s="61"/>
    </row>
    <row r="5" spans="2:9" x14ac:dyDescent="0.25">
      <c r="B5">
        <v>2</v>
      </c>
      <c r="C5" t="s">
        <v>53</v>
      </c>
      <c r="E5" s="61"/>
    </row>
    <row r="6" spans="2:9" x14ac:dyDescent="0.25">
      <c r="B6">
        <v>3</v>
      </c>
      <c r="C6" t="s">
        <v>113</v>
      </c>
      <c r="E6" s="61"/>
    </row>
    <row r="7" spans="2:9" x14ac:dyDescent="0.25">
      <c r="B7">
        <v>4</v>
      </c>
      <c r="C7" t="s">
        <v>106</v>
      </c>
      <c r="E7" s="61"/>
    </row>
    <row r="8" spans="2:9" x14ac:dyDescent="0.25">
      <c r="C8" s="64"/>
      <c r="D8" s="62"/>
      <c r="E8" s="61"/>
    </row>
    <row r="9" spans="2:9" x14ac:dyDescent="0.25">
      <c r="C9" s="69" t="s">
        <v>54</v>
      </c>
      <c r="D9" s="70" t="s">
        <v>55</v>
      </c>
      <c r="E9" s="71" t="s">
        <v>56</v>
      </c>
    </row>
    <row r="10" spans="2:9" x14ac:dyDescent="0.25">
      <c r="C10" s="72"/>
      <c r="D10" s="66" t="s">
        <v>57</v>
      </c>
      <c r="E10" s="67"/>
    </row>
    <row r="11" spans="2:9" x14ac:dyDescent="0.25">
      <c r="C11" s="3"/>
      <c r="D11" s="68" t="s">
        <v>58</v>
      </c>
      <c r="E11" s="67"/>
    </row>
    <row r="12" spans="2:9" x14ac:dyDescent="0.25">
      <c r="C12" s="3"/>
      <c r="D12" s="68" t="s">
        <v>59</v>
      </c>
      <c r="E12" s="67"/>
    </row>
    <row r="13" spans="2:9" x14ac:dyDescent="0.25">
      <c r="C13" s="3"/>
      <c r="D13" s="68" t="s">
        <v>60</v>
      </c>
      <c r="E13" s="67"/>
    </row>
    <row r="14" spans="2:9" x14ac:dyDescent="0.25">
      <c r="C14" s="3"/>
      <c r="D14" s="68" t="s">
        <v>61</v>
      </c>
      <c r="E14" s="67"/>
    </row>
    <row r="15" spans="2:9" x14ac:dyDescent="0.25">
      <c r="C15" s="3"/>
      <c r="D15" s="68" t="s">
        <v>62</v>
      </c>
      <c r="E15" s="67" t="s">
        <v>63</v>
      </c>
    </row>
    <row r="16" spans="2:9" x14ac:dyDescent="0.25">
      <c r="C16" s="3"/>
      <c r="D16" s="68" t="s">
        <v>64</v>
      </c>
      <c r="E16" s="67" t="s">
        <v>30</v>
      </c>
    </row>
    <row r="17" spans="3:5" x14ac:dyDescent="0.25">
      <c r="C17" s="3"/>
      <c r="D17" s="68" t="s">
        <v>65</v>
      </c>
      <c r="E17" s="67" t="s">
        <v>66</v>
      </c>
    </row>
    <row r="18" spans="3:5" x14ac:dyDescent="0.25">
      <c r="C18" s="3"/>
      <c r="D18" s="68" t="s">
        <v>67</v>
      </c>
      <c r="E18" s="67" t="s">
        <v>63</v>
      </c>
    </row>
    <row r="19" spans="3:5" x14ac:dyDescent="0.25">
      <c r="C19" s="3"/>
      <c r="D19" s="68" t="s">
        <v>68</v>
      </c>
      <c r="E19" s="67" t="s">
        <v>63</v>
      </c>
    </row>
    <row r="20" spans="3:5" x14ac:dyDescent="0.25">
      <c r="C20" s="3"/>
      <c r="D20" s="68" t="s">
        <v>69</v>
      </c>
      <c r="E20" s="67" t="s">
        <v>63</v>
      </c>
    </row>
    <row r="21" spans="3:5" x14ac:dyDescent="0.25">
      <c r="C21" s="3"/>
      <c r="D21" s="68" t="s">
        <v>70</v>
      </c>
      <c r="E21" s="67" t="s">
        <v>66</v>
      </c>
    </row>
    <row r="22" spans="3:5" x14ac:dyDescent="0.25">
      <c r="C22" s="3"/>
      <c r="D22" s="68" t="s">
        <v>71</v>
      </c>
      <c r="E22" s="67" t="s">
        <v>30</v>
      </c>
    </row>
    <row r="23" spans="3:5" x14ac:dyDescent="0.25">
      <c r="C23" s="3"/>
      <c r="D23" s="68" t="s">
        <v>72</v>
      </c>
      <c r="E23" s="67" t="s">
        <v>63</v>
      </c>
    </row>
    <row r="24" spans="3:5" x14ac:dyDescent="0.25">
      <c r="C24" s="3"/>
      <c r="D24" s="68" t="s">
        <v>73</v>
      </c>
      <c r="E24" s="67" t="s">
        <v>33</v>
      </c>
    </row>
    <row r="25" spans="3:5" x14ac:dyDescent="0.25">
      <c r="C25" s="3"/>
      <c r="D25" s="68" t="s">
        <v>74</v>
      </c>
      <c r="E25" s="67" t="s">
        <v>63</v>
      </c>
    </row>
    <row r="26" spans="3:5" x14ac:dyDescent="0.25">
      <c r="C26" s="3"/>
      <c r="D26" s="68" t="s">
        <v>75</v>
      </c>
      <c r="E26" s="67" t="s">
        <v>30</v>
      </c>
    </row>
    <row r="27" spans="3:5" x14ac:dyDescent="0.25">
      <c r="C27" s="3"/>
      <c r="D27" s="68" t="s">
        <v>76</v>
      </c>
      <c r="E27" s="67" t="s">
        <v>63</v>
      </c>
    </row>
    <row r="28" spans="3:5" x14ac:dyDescent="0.25">
      <c r="C28" s="3"/>
      <c r="D28" s="68" t="s">
        <v>77</v>
      </c>
      <c r="E28" s="67" t="s">
        <v>63</v>
      </c>
    </row>
    <row r="29" spans="3:5" x14ac:dyDescent="0.25">
      <c r="C29" s="3"/>
      <c r="D29" s="68" t="s">
        <v>78</v>
      </c>
      <c r="E29" s="67" t="s">
        <v>30</v>
      </c>
    </row>
    <row r="30" spans="3:5" x14ac:dyDescent="0.25">
      <c r="C30" s="3"/>
      <c r="D30" s="68" t="s">
        <v>79</v>
      </c>
      <c r="E30" s="67" t="s">
        <v>30</v>
      </c>
    </row>
    <row r="31" spans="3:5" x14ac:dyDescent="0.25">
      <c r="C31" s="3"/>
      <c r="D31" s="68" t="s">
        <v>80</v>
      </c>
      <c r="E31" s="67" t="s">
        <v>63</v>
      </c>
    </row>
    <row r="32" spans="3:5" x14ac:dyDescent="0.25">
      <c r="C32" s="3"/>
      <c r="D32" s="68" t="s">
        <v>81</v>
      </c>
      <c r="E32" s="67" t="s">
        <v>30</v>
      </c>
    </row>
    <row r="33" spans="3:5" x14ac:dyDescent="0.25">
      <c r="C33" s="3"/>
      <c r="D33" s="68" t="s">
        <v>82</v>
      </c>
      <c r="E33" s="67" t="s">
        <v>63</v>
      </c>
    </row>
    <row r="34" spans="3:5" x14ac:dyDescent="0.25">
      <c r="C34" s="3"/>
      <c r="D34" s="68" t="s">
        <v>83</v>
      </c>
      <c r="E34" s="67" t="s">
        <v>30</v>
      </c>
    </row>
    <row r="35" spans="3:5" x14ac:dyDescent="0.25">
      <c r="C35" s="3"/>
      <c r="D35" s="68" t="s">
        <v>84</v>
      </c>
      <c r="E35" s="67" t="s">
        <v>30</v>
      </c>
    </row>
    <row r="36" spans="3:5" x14ac:dyDescent="0.25">
      <c r="C36" s="3"/>
      <c r="D36" s="68" t="s">
        <v>85</v>
      </c>
      <c r="E36" s="67" t="s">
        <v>63</v>
      </c>
    </row>
    <row r="37" spans="3:5" x14ac:dyDescent="0.25">
      <c r="C37" s="3"/>
      <c r="D37" s="68" t="s">
        <v>86</v>
      </c>
      <c r="E37" s="67" t="s">
        <v>30</v>
      </c>
    </row>
    <row r="38" spans="3:5" x14ac:dyDescent="0.25">
      <c r="C38" s="3"/>
      <c r="D38" s="68" t="s">
        <v>87</v>
      </c>
      <c r="E38" s="67" t="s">
        <v>63</v>
      </c>
    </row>
    <row r="39" spans="3:5" x14ac:dyDescent="0.25">
      <c r="C39" s="3"/>
      <c r="D39" s="68" t="s">
        <v>88</v>
      </c>
      <c r="E39" s="67" t="s">
        <v>63</v>
      </c>
    </row>
    <row r="40" spans="3:5" x14ac:dyDescent="0.25">
      <c r="C40" s="3"/>
      <c r="D40" s="68" t="s">
        <v>89</v>
      </c>
      <c r="E40" s="67" t="s">
        <v>63</v>
      </c>
    </row>
    <row r="41" spans="3:5" x14ac:dyDescent="0.25">
      <c r="C41" s="3"/>
      <c r="D41" s="68" t="s">
        <v>90</v>
      </c>
      <c r="E41" s="67" t="s">
        <v>63</v>
      </c>
    </row>
    <row r="42" spans="3:5" x14ac:dyDescent="0.25">
      <c r="C42" s="3"/>
      <c r="D42" s="68" t="s">
        <v>91</v>
      </c>
      <c r="E42" s="67" t="s">
        <v>63</v>
      </c>
    </row>
    <row r="43" spans="3:5" x14ac:dyDescent="0.25">
      <c r="C43" s="3"/>
      <c r="D43" s="68" t="s">
        <v>92</v>
      </c>
      <c r="E43" s="67" t="s">
        <v>30</v>
      </c>
    </row>
    <row r="44" spans="3:5" ht="14.45" x14ac:dyDescent="0.3">
      <c r="C44" s="3"/>
      <c r="D44" s="68" t="s">
        <v>93</v>
      </c>
      <c r="E44" s="67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showGridLines="0" workbookViewId="0">
      <selection activeCell="B15" sqref="B15"/>
    </sheetView>
  </sheetViews>
  <sheetFormatPr defaultRowHeight="15" x14ac:dyDescent="0.25"/>
  <cols>
    <col min="1" max="1" width="4.28515625" customWidth="1"/>
    <col min="2" max="2" width="51.5703125" bestFit="1" customWidth="1"/>
    <col min="3" max="3" width="21.42578125" customWidth="1"/>
    <col min="4" max="4" width="14" customWidth="1"/>
    <col min="5" max="5" width="22.42578125" bestFit="1" customWidth="1"/>
  </cols>
  <sheetData>
    <row r="2" spans="1:5" s="59" customFormat="1" x14ac:dyDescent="0.25">
      <c r="B2" s="65" t="s">
        <v>94</v>
      </c>
      <c r="C2" s="65" t="s">
        <v>95</v>
      </c>
      <c r="D2" s="65" t="s">
        <v>96</v>
      </c>
      <c r="E2" s="65" t="s">
        <v>97</v>
      </c>
    </row>
    <row r="3" spans="1:5" x14ac:dyDescent="0.25">
      <c r="A3">
        <v>1</v>
      </c>
      <c r="B3" s="67" t="s">
        <v>98</v>
      </c>
      <c r="C3" s="67" t="s">
        <v>99</v>
      </c>
      <c r="D3" s="67"/>
      <c r="E3" s="78">
        <v>43266</v>
      </c>
    </row>
    <row r="4" spans="1:5" x14ac:dyDescent="0.25">
      <c r="A4">
        <v>2</v>
      </c>
      <c r="B4" s="67" t="s">
        <v>100</v>
      </c>
      <c r="C4" s="67" t="s">
        <v>112</v>
      </c>
      <c r="D4" s="67"/>
      <c r="E4" s="78">
        <v>43266</v>
      </c>
    </row>
    <row r="5" spans="1:5" x14ac:dyDescent="0.25">
      <c r="A5">
        <v>3</v>
      </c>
      <c r="B5" s="67" t="s">
        <v>101</v>
      </c>
      <c r="C5" s="67" t="s">
        <v>112</v>
      </c>
      <c r="D5" s="67" t="s">
        <v>102</v>
      </c>
      <c r="E5" s="78">
        <v>43266</v>
      </c>
    </row>
    <row r="6" spans="1:5" x14ac:dyDescent="0.25">
      <c r="A6">
        <v>4</v>
      </c>
      <c r="B6" s="67" t="s">
        <v>103</v>
      </c>
      <c r="C6" s="67" t="s">
        <v>112</v>
      </c>
      <c r="D6" s="67"/>
      <c r="E6" s="78">
        <v>43286</v>
      </c>
    </row>
    <row r="7" spans="1:5" x14ac:dyDescent="0.25">
      <c r="A7">
        <v>5</v>
      </c>
      <c r="B7" s="67" t="s">
        <v>111</v>
      </c>
      <c r="C7" s="67" t="s">
        <v>99</v>
      </c>
      <c r="D7" s="67"/>
      <c r="E7" s="6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Waste Waterfall_1</vt:lpstr>
      <vt:lpstr>Waste Waterfall_2</vt:lpstr>
      <vt:lpstr>IT Requests</vt:lpstr>
      <vt:lpstr>Site implementation plan</vt:lpstr>
    </vt:vector>
  </TitlesOfParts>
  <Company>Amcor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Marie-Pierre Jasinski</dc:creator>
  <cp:lastModifiedBy>Ilya Elkin</cp:lastModifiedBy>
  <cp:lastPrinted>2018-05-23T16:17:34Z</cp:lastPrinted>
  <dcterms:created xsi:type="dcterms:W3CDTF">2017-05-15T09:57:58Z</dcterms:created>
  <dcterms:modified xsi:type="dcterms:W3CDTF">2018-06-25T16:35:32Z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