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Tmv\prod\angular\src\assets\sampleFiles\"/>
    </mc:Choice>
  </mc:AlternateContent>
  <xr:revisionPtr revIDLastSave="0" documentId="13_ncr:1_{C0B0F641-EADF-4D85-A79B-15A3514483B1}" xr6:coauthVersionLast="36" xr6:coauthVersionMax="36" xr10:uidLastSave="{00000000-0000-0000-0000-000000000000}"/>
  <bookViews>
    <workbookView xWindow="0" yWindow="0" windowWidth="14370" windowHeight="7800" activeTab="2" xr2:uid="{D5835EC2-4AFB-486A-91E3-74C2F8270105}"/>
  </bookViews>
  <sheets>
    <sheet name="W1 IN" sheetId="3" r:id="rId1"/>
    <sheet name="W2 IN" sheetId="4" r:id="rId2"/>
    <sheet name="W3 IN" sheetId="6" r:id="rId3"/>
    <sheet name="ED IN" sheetId="7" r:id="rId4"/>
  </sheets>
  <definedNames>
    <definedName name="_xlnm._FilterDatabase" localSheetId="0" hidden="1">'W1 IN'!$A$1:$Y$54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6" l="1"/>
  <c r="G53" i="6"/>
  <c r="F53" i="6"/>
  <c r="D53" i="6"/>
  <c r="X53" i="6" s="1"/>
  <c r="Y46" i="6"/>
  <c r="X46" i="6"/>
  <c r="S46" i="6"/>
  <c r="Q46" i="6"/>
  <c r="M46" i="6" s="1"/>
  <c r="P46" i="6"/>
  <c r="O46" i="6"/>
  <c r="N46" i="6"/>
  <c r="I46" i="6"/>
  <c r="G46" i="6"/>
  <c r="C46" i="6" s="1"/>
  <c r="F46" i="6"/>
  <c r="E46" i="6"/>
  <c r="D46" i="6"/>
  <c r="A46" i="6" s="1"/>
  <c r="Y45" i="6"/>
  <c r="X45" i="6"/>
  <c r="S45" i="6"/>
  <c r="Q45" i="6"/>
  <c r="P45" i="6"/>
  <c r="O45" i="6"/>
  <c r="N45" i="6"/>
  <c r="M45" i="6"/>
  <c r="I45" i="6"/>
  <c r="G45" i="6"/>
  <c r="F45" i="6"/>
  <c r="E45" i="6"/>
  <c r="D45" i="6"/>
  <c r="A45" i="6" s="1"/>
  <c r="C45" i="6"/>
  <c r="X44" i="6"/>
  <c r="I44" i="6"/>
  <c r="G44" i="6"/>
  <c r="F44" i="6"/>
  <c r="D44" i="6"/>
  <c r="A44" i="6"/>
  <c r="Y28" i="6"/>
  <c r="X28" i="6"/>
  <c r="S28" i="6"/>
  <c r="Q28" i="6"/>
  <c r="M28" i="6" s="1"/>
  <c r="P28" i="6"/>
  <c r="O28" i="6"/>
  <c r="N28" i="6"/>
  <c r="I28" i="6"/>
  <c r="G28" i="6"/>
  <c r="C28" i="6" s="1"/>
  <c r="F28" i="6"/>
  <c r="E28" i="6"/>
  <c r="D28" i="6"/>
  <c r="A28" i="6" s="1"/>
  <c r="Y27" i="6"/>
  <c r="X27" i="6"/>
  <c r="S27" i="6"/>
  <c r="Q27" i="6"/>
  <c r="M27" i="6" s="1"/>
  <c r="P27" i="6"/>
  <c r="O27" i="6"/>
  <c r="N27" i="6"/>
  <c r="I27" i="6"/>
  <c r="G27" i="6"/>
  <c r="F27" i="6"/>
  <c r="E27" i="6"/>
  <c r="D27" i="6"/>
  <c r="A27" i="6" s="1"/>
  <c r="C27" i="6"/>
  <c r="Y9" i="6"/>
  <c r="X9" i="6"/>
  <c r="S9" i="6"/>
  <c r="Q9" i="6"/>
  <c r="P9" i="6"/>
  <c r="O9" i="6"/>
  <c r="N9" i="6"/>
  <c r="M9" i="6"/>
  <c r="I9" i="6"/>
  <c r="G9" i="6"/>
  <c r="C9" i="6" s="1"/>
  <c r="F9" i="6"/>
  <c r="E9" i="6"/>
  <c r="D9" i="6"/>
  <c r="A9" i="6" s="1"/>
  <c r="Y10" i="6"/>
  <c r="X10" i="6"/>
  <c r="S10" i="6"/>
  <c r="Q10" i="6"/>
  <c r="M10" i="6" s="1"/>
  <c r="P10" i="6"/>
  <c r="O10" i="6"/>
  <c r="N10" i="6"/>
  <c r="I10" i="6"/>
  <c r="G10" i="6"/>
  <c r="C10" i="6" s="1"/>
  <c r="F10" i="6"/>
  <c r="E10" i="6"/>
  <c r="A10" i="6" s="1"/>
  <c r="D10" i="6"/>
  <c r="I53" i="4"/>
  <c r="G53" i="4"/>
  <c r="F53" i="4"/>
  <c r="D53" i="4"/>
  <c r="X53" i="4" s="1"/>
  <c r="Y45" i="4"/>
  <c r="X45" i="4"/>
  <c r="S45" i="4"/>
  <c r="Q45" i="4"/>
  <c r="M45" i="4" s="1"/>
  <c r="P45" i="4"/>
  <c r="O45" i="4"/>
  <c r="N45" i="4"/>
  <c r="I45" i="4"/>
  <c r="G45" i="4"/>
  <c r="C45" i="4" s="1"/>
  <c r="F45" i="4"/>
  <c r="E45" i="4"/>
  <c r="A45" i="4" s="1"/>
  <c r="D45" i="4"/>
  <c r="I44" i="4"/>
  <c r="G44" i="4"/>
  <c r="F44" i="4"/>
  <c r="D44" i="4"/>
  <c r="A44" i="4" s="1"/>
  <c r="Y27" i="4"/>
  <c r="X27" i="4"/>
  <c r="S27" i="4"/>
  <c r="Q27" i="4"/>
  <c r="M27" i="4" s="1"/>
  <c r="P27" i="4"/>
  <c r="O27" i="4"/>
  <c r="N27" i="4"/>
  <c r="I27" i="4"/>
  <c r="G27" i="4"/>
  <c r="C27" i="4" s="1"/>
  <c r="F27" i="4"/>
  <c r="E27" i="4"/>
  <c r="D27" i="4"/>
  <c r="A27" i="4" s="1"/>
  <c r="Y9" i="4"/>
  <c r="X9" i="4"/>
  <c r="S9" i="4"/>
  <c r="Q9" i="4"/>
  <c r="P9" i="4"/>
  <c r="O9" i="4"/>
  <c r="N9" i="4"/>
  <c r="M9" i="4"/>
  <c r="I9" i="4"/>
  <c r="G9" i="4"/>
  <c r="C9" i="4" s="1"/>
  <c r="F9" i="4"/>
  <c r="E9" i="4"/>
  <c r="D9" i="4"/>
  <c r="A9" i="4" s="1"/>
  <c r="I53" i="3"/>
  <c r="G53" i="3"/>
  <c r="F53" i="3"/>
  <c r="D53" i="3"/>
  <c r="X53" i="3" s="1"/>
  <c r="X51" i="3"/>
  <c r="I51" i="3"/>
  <c r="G51" i="3"/>
  <c r="F51" i="3"/>
  <c r="D51" i="3"/>
  <c r="A51" i="3" s="1"/>
  <c r="Y44" i="3"/>
  <c r="X44" i="3"/>
  <c r="S44" i="3"/>
  <c r="Q44" i="3"/>
  <c r="M44" i="3" s="1"/>
  <c r="P44" i="3"/>
  <c r="O44" i="3"/>
  <c r="N44" i="3"/>
  <c r="I44" i="3"/>
  <c r="G44" i="3"/>
  <c r="F44" i="3"/>
  <c r="E44" i="3"/>
  <c r="D44" i="3"/>
  <c r="A44" i="3" s="1"/>
  <c r="C44" i="3"/>
  <c r="Y26" i="3"/>
  <c r="X26" i="3"/>
  <c r="S26" i="3"/>
  <c r="Q26" i="3"/>
  <c r="P26" i="3"/>
  <c r="O26" i="3"/>
  <c r="N26" i="3"/>
  <c r="M26" i="3"/>
  <c r="I26" i="3"/>
  <c r="G26" i="3"/>
  <c r="F26" i="3"/>
  <c r="E26" i="3"/>
  <c r="D26" i="3"/>
  <c r="C26" i="3"/>
  <c r="A26" i="3"/>
  <c r="A53" i="6" l="1"/>
  <c r="X44" i="4"/>
  <c r="A53" i="4"/>
  <c r="A53" i="3"/>
  <c r="A54" i="6"/>
  <c r="K43" i="6"/>
  <c r="J43" i="6"/>
  <c r="A43" i="6"/>
  <c r="A42" i="6"/>
  <c r="P41" i="6"/>
  <c r="A41" i="6"/>
  <c r="A40" i="6"/>
  <c r="A39" i="6"/>
  <c r="A38" i="6"/>
  <c r="A37" i="6"/>
  <c r="A36" i="6"/>
  <c r="I35" i="6"/>
  <c r="G35" i="6"/>
  <c r="F35" i="6"/>
  <c r="D35" i="6"/>
  <c r="X35" i="6" s="1"/>
  <c r="A35" i="6"/>
  <c r="I26" i="6"/>
  <c r="G26" i="6"/>
  <c r="F26" i="6"/>
  <c r="D26" i="6"/>
  <c r="A26" i="6" s="1"/>
  <c r="K25" i="6"/>
  <c r="J25" i="6"/>
  <c r="P23" i="6"/>
  <c r="A18" i="6"/>
  <c r="Y17" i="6"/>
  <c r="X17" i="6"/>
  <c r="S17" i="6"/>
  <c r="Q17" i="6"/>
  <c r="M17" i="6" s="1"/>
  <c r="P17" i="6"/>
  <c r="O17" i="6"/>
  <c r="N17" i="6"/>
  <c r="I17" i="6"/>
  <c r="G17" i="6"/>
  <c r="C17" i="6" s="1"/>
  <c r="F17" i="6"/>
  <c r="E17" i="6"/>
  <c r="D17" i="6"/>
  <c r="A17" i="6" s="1"/>
  <c r="A8" i="6"/>
  <c r="A54" i="4"/>
  <c r="K43" i="4"/>
  <c r="J43" i="4"/>
  <c r="A43" i="4"/>
  <c r="A42" i="4"/>
  <c r="P41" i="4"/>
  <c r="A41" i="4"/>
  <c r="A40" i="4"/>
  <c r="A39" i="4"/>
  <c r="A38" i="4"/>
  <c r="A37" i="4"/>
  <c r="A36" i="4"/>
  <c r="I35" i="4"/>
  <c r="G35" i="4"/>
  <c r="F35" i="4"/>
  <c r="D35" i="4"/>
  <c r="X35" i="4" s="1"/>
  <c r="I26" i="4"/>
  <c r="G26" i="4"/>
  <c r="F26" i="4"/>
  <c r="D26" i="4"/>
  <c r="A26" i="4" s="1"/>
  <c r="K25" i="4"/>
  <c r="J25" i="4"/>
  <c r="P23" i="4"/>
  <c r="A18" i="4"/>
  <c r="Y17" i="4"/>
  <c r="X17" i="4"/>
  <c r="S17" i="4"/>
  <c r="Q17" i="4"/>
  <c r="M17" i="4" s="1"/>
  <c r="P17" i="4"/>
  <c r="O17" i="4"/>
  <c r="N17" i="4"/>
  <c r="I17" i="4"/>
  <c r="G17" i="4"/>
  <c r="F17" i="4"/>
  <c r="E17" i="4"/>
  <c r="D17" i="4"/>
  <c r="C17" i="4"/>
  <c r="A17" i="4"/>
  <c r="Y8" i="4"/>
  <c r="X8" i="4"/>
  <c r="S8" i="4"/>
  <c r="Q8" i="4"/>
  <c r="P8" i="4"/>
  <c r="O8" i="4"/>
  <c r="N8" i="4"/>
  <c r="M8" i="4"/>
  <c r="I8" i="4"/>
  <c r="G8" i="4"/>
  <c r="F8" i="4"/>
  <c r="E8" i="4"/>
  <c r="D8" i="4"/>
  <c r="C8" i="4"/>
  <c r="A8" i="4"/>
  <c r="A37" i="3"/>
  <c r="X26" i="4" l="1"/>
  <c r="A35" i="4"/>
  <c r="X26" i="6"/>
  <c r="D35" i="3"/>
  <c r="X35" i="3" s="1"/>
  <c r="F35" i="3"/>
  <c r="G35" i="3"/>
  <c r="I35" i="3"/>
  <c r="D17" i="3"/>
  <c r="E17" i="3"/>
  <c r="F17" i="3"/>
  <c r="G17" i="3"/>
  <c r="C17" i="3" s="1"/>
  <c r="I17" i="3"/>
  <c r="N17" i="3"/>
  <c r="O17" i="3"/>
  <c r="P17" i="3"/>
  <c r="Q17" i="3"/>
  <c r="M17" i="3" s="1"/>
  <c r="S17" i="3"/>
  <c r="X17" i="3"/>
  <c r="Y17" i="3"/>
  <c r="N8" i="3"/>
  <c r="O8" i="3"/>
  <c r="P8" i="3"/>
  <c r="Q8" i="3"/>
  <c r="M8" i="3" s="1"/>
  <c r="S8" i="3"/>
  <c r="X8" i="3"/>
  <c r="Y8" i="3"/>
  <c r="A54" i="3" l="1"/>
  <c r="K43" i="3"/>
  <c r="J43" i="3"/>
  <c r="A43" i="3"/>
  <c r="A42" i="3"/>
  <c r="P41" i="3"/>
  <c r="A41" i="3"/>
  <c r="A40" i="3"/>
  <c r="A39" i="3"/>
  <c r="A38" i="3"/>
  <c r="A36" i="3"/>
  <c r="K25" i="3"/>
  <c r="J25" i="3"/>
  <c r="P23" i="3"/>
  <c r="H20" i="3"/>
  <c r="H37" i="3" s="1"/>
  <c r="A18" i="3"/>
  <c r="I8" i="3"/>
  <c r="G8" i="3"/>
  <c r="C8" i="3" s="1"/>
  <c r="F8" i="3"/>
  <c r="E8" i="3"/>
  <c r="D8" i="3"/>
  <c r="A8" i="3" l="1"/>
  <c r="I33" i="3"/>
  <c r="G33" i="3"/>
  <c r="F33" i="3"/>
  <c r="D33" i="3"/>
  <c r="A35" i="3" l="1"/>
  <c r="X33" i="3"/>
  <c r="A33" i="3"/>
  <c r="A17" i="3" l="1"/>
</calcChain>
</file>

<file path=xl/sharedStrings.xml><?xml version="1.0" encoding="utf-8"?>
<sst xmlns="http://schemas.openxmlformats.org/spreadsheetml/2006/main" count="460" uniqueCount="81">
  <si>
    <t>W1 S/L UR &amp; S/L SM IN PLAN</t>
  </si>
  <si>
    <r>
      <t xml:space="preserve">Shift: </t>
    </r>
    <r>
      <rPr>
        <sz val="20"/>
        <color theme="1"/>
        <rFont val="Calibri"/>
        <family val="2"/>
        <scheme val="minor"/>
      </rPr>
      <t>1st</t>
    </r>
  </si>
  <si>
    <t>Date:</t>
  </si>
  <si>
    <t>Takt time:</t>
  </si>
  <si>
    <t>Invent STD: 5 units</t>
  </si>
  <si>
    <t>Print:</t>
  </si>
  <si>
    <t>No</t>
  </si>
  <si>
    <t>Plan</t>
  </si>
  <si>
    <t>Actual</t>
  </si>
  <si>
    <t>Thời gian chậm cộng dồn</t>
  </si>
  <si>
    <t>Chủ
 quan</t>
  </si>
  <si>
    <t>Khách quan</t>
  </si>
  <si>
    <t>Lỗi dừng dây chuyền</t>
  </si>
  <si>
    <t>TPM CHECK</t>
  </si>
  <si>
    <t>Remark</t>
  </si>
  <si>
    <t>Model</t>
  </si>
  <si>
    <t>Lot no</t>
  </si>
  <si>
    <t>No in Lot</t>
  </si>
  <si>
    <t>Grade</t>
  </si>
  <si>
    <t>Body</t>
  </si>
  <si>
    <t>Color</t>
  </si>
  <si>
    <t>Vin no</t>
  </si>
  <si>
    <t>Finish time
Eff: 100%</t>
  </si>
  <si>
    <t xml:space="preserve">Time
Eff: </t>
  </si>
  <si>
    <t xml:space="preserve">Body </t>
  </si>
  <si>
    <t>Time</t>
  </si>
  <si>
    <t>BS</t>
  </si>
  <si>
    <t>BF</t>
  </si>
  <si>
    <t>PS</t>
  </si>
  <si>
    <t>PD</t>
  </si>
  <si>
    <t>EQ</t>
  </si>
  <si>
    <t>PC</t>
  </si>
  <si>
    <t>NO</t>
  </si>
  <si>
    <t>Ghi chú - Chậm do khách quan : BS - Body shortage, BF - Body fullde, PS - Partshortage, PD - Part damage, EQ - Equipment, PC - Power cut off, NO - Non operation</t>
  </si>
  <si>
    <t>1st</t>
  </si>
  <si>
    <t>2nd</t>
  </si>
  <si>
    <t>3rd</t>
  </si>
  <si>
    <r>
      <t xml:space="preserve">Shift: </t>
    </r>
    <r>
      <rPr>
        <sz val="20"/>
        <color theme="1"/>
        <rFont val="Calibri"/>
        <family val="2"/>
        <scheme val="minor"/>
      </rPr>
      <t>2nd</t>
    </r>
  </si>
  <si>
    <r>
      <t>Shift:</t>
    </r>
    <r>
      <rPr>
        <sz val="20"/>
        <color theme="1"/>
        <rFont val="Calibri"/>
        <family val="2"/>
        <scheme val="minor"/>
      </rPr>
      <t xml:space="preserve"> 3rd</t>
    </r>
  </si>
  <si>
    <t>Chủ quan</t>
  </si>
  <si>
    <r>
      <t xml:space="preserve">Shift: </t>
    </r>
    <r>
      <rPr>
        <sz val="16"/>
        <color theme="1"/>
        <rFont val="Calibri"/>
        <family val="2"/>
        <scheme val="minor"/>
      </rPr>
      <t>3rd</t>
    </r>
  </si>
  <si>
    <t>W3 S/L UR &amp; S/L SM IN PLAN</t>
  </si>
  <si>
    <t>A</t>
  </si>
  <si>
    <t>T- ED LOADING PLAN</t>
  </si>
  <si>
    <r>
      <t xml:space="preserve">Shift: </t>
    </r>
    <r>
      <rPr>
        <sz val="18"/>
        <color theme="1"/>
        <rFont val="Calibri"/>
        <family val="2"/>
        <scheme val="minor"/>
      </rPr>
      <t>1st</t>
    </r>
  </si>
  <si>
    <t>Printer:</t>
  </si>
  <si>
    <t>TPM Check</t>
  </si>
  <si>
    <t>F</t>
  </si>
  <si>
    <t>LS-98</t>
  </si>
  <si>
    <t>LS</t>
  </si>
  <si>
    <t>F96</t>
  </si>
  <si>
    <t>RL4AB3GS</t>
  </si>
  <si>
    <t/>
  </si>
  <si>
    <t>LJ-7</t>
  </si>
  <si>
    <t>LJ</t>
  </si>
  <si>
    <t>A83</t>
  </si>
  <si>
    <t>RL4AB1BB3N6700068</t>
  </si>
  <si>
    <t>LH-13</t>
  </si>
  <si>
    <t>LH</t>
  </si>
  <si>
    <t>A84</t>
  </si>
  <si>
    <t>RL4AB1BB6N6600126</t>
  </si>
  <si>
    <t>I</t>
  </si>
  <si>
    <t>JL-223</t>
  </si>
  <si>
    <t>JL</t>
  </si>
  <si>
    <t>I39</t>
  </si>
  <si>
    <t>RL4AW3EM</t>
  </si>
  <si>
    <t>LG-14</t>
  </si>
  <si>
    <t>LG</t>
  </si>
  <si>
    <t>A85</t>
  </si>
  <si>
    <t>RL4AB1BB3N6300138</t>
  </si>
  <si>
    <t>A86</t>
  </si>
  <si>
    <t>RL4AB1BB8N6600127</t>
  </si>
  <si>
    <t>LG-15</t>
  </si>
  <si>
    <t>LH-14</t>
  </si>
  <si>
    <r>
      <t xml:space="preserve">Shift: </t>
    </r>
    <r>
      <rPr>
        <sz val="12"/>
        <color theme="1"/>
        <rFont val="Calibri"/>
        <family val="2"/>
        <scheme val="minor"/>
      </rPr>
      <t>2nd</t>
    </r>
  </si>
  <si>
    <t>I48</t>
  </si>
  <si>
    <t>A20</t>
  </si>
  <si>
    <t>RL4AB1BB8N6300149</t>
  </si>
  <si>
    <t>A21</t>
  </si>
  <si>
    <t>RL4AB1BB4N6600139</t>
  </si>
  <si>
    <t>W2 S/L UR &amp; S/L SM IN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</si>
</sst>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"/>
    <numFmt numFmtId="166" formatCode="h:mm;@"/>
    <numFmt numFmtId="167" formatCode="[$-409]d\-mmm;@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36"/>
      <color rgb="FF0066FF"/>
      <name val="Arial"/>
      <family val="2"/>
    </font>
    <font>
      <b/>
      <sz val="48"/>
      <color rgb="FF0066FF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28"/>
      <color rgb="FF0066FF"/>
      <name val="Arial"/>
      <family val="2"/>
    </font>
    <font>
      <b/>
      <sz val="12"/>
      <color rgb="FF0066FF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rgb="FF0066FF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4"/>
      <color rgb="FF0066FF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7">
    <xf numFmtId="0" fontId="0" fillId="0" borderId="0" xfId="0"/>
    <xf numFmtId="0" fontId="3" fillId="0" borderId="0" xfId="0" applyFont="1"/>
    <xf numFmtId="0" fontId="5" fillId="0" borderId="0" xfId="1" applyFont="1" applyBorder="1" applyAlignment="1" applyProtection="1">
      <alignment horizontal="center"/>
      <protection locked="0"/>
    </xf>
    <xf numFmtId="0" fontId="7" fillId="0" borderId="0" xfId="2" applyFont="1" applyAlignment="1" applyProtection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5" fontId="1" fillId="0" borderId="4" xfId="0" applyNumberFormat="1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6" fillId="0" borderId="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/>
    <xf numFmtId="0" fontId="11" fillId="0" borderId="8" xfId="0" applyFont="1" applyBorder="1"/>
    <xf numFmtId="0" fontId="1" fillId="0" borderId="8" xfId="0" applyFont="1" applyBorder="1"/>
    <xf numFmtId="166" fontId="0" fillId="0" borderId="9" xfId="0" applyNumberFormat="1" applyBorder="1" applyAlignment="1">
      <alignment horizontal="center"/>
    </xf>
    <xf numFmtId="0" fontId="0" fillId="0" borderId="9" xfId="0" applyBorder="1"/>
    <xf numFmtId="0" fontId="3" fillId="0" borderId="0" xfId="0" applyFont="1" applyBorder="1"/>
    <xf numFmtId="0" fontId="19" fillId="0" borderId="10" xfId="2" applyFont="1" applyBorder="1" applyAlignment="1" applyProtection="1">
      <alignment vertical="top"/>
    </xf>
    <xf numFmtId="0" fontId="0" fillId="0" borderId="1" xfId="0" applyBorder="1"/>
    <xf numFmtId="0" fontId="11" fillId="0" borderId="1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16" fillId="0" borderId="0" xfId="0" applyFont="1"/>
    <xf numFmtId="0" fontId="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13" xfId="2" applyFont="1" applyBorder="1" applyAlignment="1" applyProtection="1">
      <alignment vertical="center"/>
    </xf>
    <xf numFmtId="0" fontId="21" fillId="0" borderId="13" xfId="2" applyFont="1" applyBorder="1" applyAlignment="1" applyProtection="1">
      <alignment vertical="center"/>
    </xf>
    <xf numFmtId="0" fontId="18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0" xfId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0" fontId="8" fillId="0" borderId="10" xfId="2" applyFont="1" applyBorder="1" applyAlignment="1">
      <alignment vertical="top"/>
    </xf>
    <xf numFmtId="166" fontId="0" fillId="0" borderId="1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6" fillId="0" borderId="0" xfId="2" applyFont="1" applyAlignment="1">
      <alignment vertical="center"/>
    </xf>
    <xf numFmtId="0" fontId="14" fillId="0" borderId="0" xfId="0" applyFont="1" applyAlignment="1">
      <alignment horizontal="left"/>
    </xf>
    <xf numFmtId="0" fontId="6" fillId="0" borderId="13" xfId="2" applyFont="1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16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166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166" fontId="17" fillId="0" borderId="14" xfId="0" applyNumberFormat="1" applyFon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14" xfId="0" applyBorder="1"/>
    <xf numFmtId="0" fontId="19" fillId="0" borderId="0" xfId="2" applyFont="1" applyBorder="1" applyAlignment="1" applyProtection="1">
      <alignment vertical="top"/>
    </xf>
    <xf numFmtId="0" fontId="17" fillId="0" borderId="5" xfId="0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8" fillId="0" borderId="0" xfId="2" applyFont="1" applyBorder="1" applyAlignment="1">
      <alignment vertical="top"/>
    </xf>
    <xf numFmtId="166" fontId="17" fillId="0" borderId="5" xfId="0" applyNumberFormat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5" xfId="0" applyBorder="1"/>
    <xf numFmtId="0" fontId="11" fillId="0" borderId="5" xfId="0" applyFont="1" applyBorder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0" fillId="0" borderId="0" xfId="2" applyFont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67" fontId="13" fillId="0" borderId="3" xfId="0" applyNumberFormat="1" applyFont="1" applyBorder="1" applyAlignment="1">
      <alignment horizontal="center" vertical="center"/>
    </xf>
    <xf numFmtId="0" fontId="27" fillId="0" borderId="0" xfId="2" applyFont="1" applyAlignment="1">
      <alignment horizontal="center" vertical="center"/>
    </xf>
    <xf numFmtId="167" fontId="17" fillId="0" borderId="3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</cellXfs>
  <cellStyles count="3">
    <cellStyle name="%" xfId="1" xr:uid="{95CB1E4A-3909-4D06-A95C-7CE83C7B89B3}"/>
    <cellStyle name="Normal" xfId="0" builtinId="0"/>
    <cellStyle name="Normal_Prod daily report (2 shift separated)" xfId="2" xr:uid="{C9EB2C30-D045-479B-AFEF-2BFE6E44F1A1}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C41527-35DA-447D-A9F3-D889A95223C2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</xdr:row>
      <xdr:rowOff>40822</xdr:rowOff>
    </xdr:from>
    <xdr:to>
      <xdr:col>5</xdr:col>
      <xdr:colOff>81643</xdr:colOff>
      <xdr:row>21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4EF3FC-4C69-4BC0-8D69-D7DD6287CC47}"/>
            </a:ext>
          </a:extLst>
        </xdr:cNvPr>
        <xdr:cNvSpPr txBox="1"/>
      </xdr:nvSpPr>
      <xdr:spPr>
        <a:xfrm>
          <a:off x="133349" y="21424447"/>
          <a:ext cx="2396219" cy="578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36</xdr:row>
      <xdr:rowOff>285749</xdr:rowOff>
    </xdr:from>
    <xdr:to>
      <xdr:col>5</xdr:col>
      <xdr:colOff>163285</xdr:colOff>
      <xdr:row>38</xdr:row>
      <xdr:rowOff>367392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DAAB5-749D-4DCE-BB1C-B91D71C86AA8}"/>
            </a:ext>
          </a:extLst>
        </xdr:cNvPr>
        <xdr:cNvSpPr txBox="1"/>
      </xdr:nvSpPr>
      <xdr:spPr>
        <a:xfrm>
          <a:off x="133348" y="42910124"/>
          <a:ext cx="2477862" cy="938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45DF81-56CA-406C-AA74-B98069FAC938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</xdr:row>
      <xdr:rowOff>40822</xdr:rowOff>
    </xdr:from>
    <xdr:to>
      <xdr:col>5</xdr:col>
      <xdr:colOff>81643</xdr:colOff>
      <xdr:row>21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E54AD20-7FF9-4B61-9262-3B04C7B9957A}"/>
            </a:ext>
          </a:extLst>
        </xdr:cNvPr>
        <xdr:cNvSpPr txBox="1"/>
      </xdr:nvSpPr>
      <xdr:spPr>
        <a:xfrm>
          <a:off x="133349" y="3374572"/>
          <a:ext cx="2396219" cy="892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36</xdr:row>
      <xdr:rowOff>285749</xdr:rowOff>
    </xdr:from>
    <xdr:to>
      <xdr:col>5</xdr:col>
      <xdr:colOff>163285</xdr:colOff>
      <xdr:row>38</xdr:row>
      <xdr:rowOff>367392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96275B-EB4B-44A6-9693-60BAF93FE0D0}"/>
            </a:ext>
          </a:extLst>
        </xdr:cNvPr>
        <xdr:cNvSpPr txBox="1"/>
      </xdr:nvSpPr>
      <xdr:spPr>
        <a:xfrm>
          <a:off x="133348" y="6677024"/>
          <a:ext cx="2477862" cy="767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23172B-7B03-4422-89C1-12A3F722D101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</xdr:row>
      <xdr:rowOff>40822</xdr:rowOff>
    </xdr:from>
    <xdr:to>
      <xdr:col>5</xdr:col>
      <xdr:colOff>81643</xdr:colOff>
      <xdr:row>21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B6416B4-9835-46C6-BC9F-2068DC6E1E0F}"/>
            </a:ext>
          </a:extLst>
        </xdr:cNvPr>
        <xdr:cNvSpPr txBox="1"/>
      </xdr:nvSpPr>
      <xdr:spPr>
        <a:xfrm>
          <a:off x="133349" y="3374572"/>
          <a:ext cx="2396219" cy="892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36</xdr:row>
      <xdr:rowOff>285749</xdr:rowOff>
    </xdr:from>
    <xdr:to>
      <xdr:col>5</xdr:col>
      <xdr:colOff>163285</xdr:colOff>
      <xdr:row>38</xdr:row>
      <xdr:rowOff>367392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8BE456-E40D-425B-A4F7-16786A2E8A4D}"/>
            </a:ext>
          </a:extLst>
        </xdr:cNvPr>
        <xdr:cNvSpPr txBox="1"/>
      </xdr:nvSpPr>
      <xdr:spPr>
        <a:xfrm>
          <a:off x="133348" y="6677024"/>
          <a:ext cx="2477862" cy="767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171449</xdr:colOff>
      <xdr:row>3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7F65CD-F119-472C-BE62-C6B5F3682A49}"/>
            </a:ext>
          </a:extLst>
        </xdr:cNvPr>
        <xdr:cNvSpPr txBox="1"/>
      </xdr:nvSpPr>
      <xdr:spPr>
        <a:xfrm>
          <a:off x="0" y="0"/>
          <a:ext cx="1990724" cy="65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0</xdr:col>
      <xdr:colOff>0</xdr:colOff>
      <xdr:row>22</xdr:row>
      <xdr:rowOff>17369</xdr:rowOff>
    </xdr:from>
    <xdr:to>
      <xdr:col>6</xdr:col>
      <xdr:colOff>19049</xdr:colOff>
      <xdr:row>24</xdr:row>
      <xdr:rowOff>33617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7B5707-3594-457B-B712-5B75087CEBDB}"/>
            </a:ext>
          </a:extLst>
        </xdr:cNvPr>
        <xdr:cNvSpPr txBox="1"/>
      </xdr:nvSpPr>
      <xdr:spPr>
        <a:xfrm>
          <a:off x="0" y="17676719"/>
          <a:ext cx="1838324" cy="597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1</xdr:col>
      <xdr:colOff>28574</xdr:colOff>
      <xdr:row>40</xdr:row>
      <xdr:rowOff>28575</xdr:rowOff>
    </xdr:from>
    <xdr:to>
      <xdr:col>5</xdr:col>
      <xdr:colOff>28575</xdr:colOff>
      <xdr:row>43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89A8A8-3265-4BAC-B81C-214BDD5C002F}"/>
            </a:ext>
          </a:extLst>
        </xdr:cNvPr>
        <xdr:cNvSpPr txBox="1"/>
      </xdr:nvSpPr>
      <xdr:spPr>
        <a:xfrm>
          <a:off x="123824" y="35347275"/>
          <a:ext cx="1381126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25</xdr:col>
      <xdr:colOff>201706</xdr:colOff>
      <xdr:row>0</xdr:row>
      <xdr:rowOff>67236</xdr:rowOff>
    </xdr:from>
    <xdr:to>
      <xdr:col>26</xdr:col>
      <xdr:colOff>571500</xdr:colOff>
      <xdr:row>1</xdr:row>
      <xdr:rowOff>179296</xdr:rowOff>
    </xdr:to>
    <xdr:sp macro="" textlink="">
      <xdr:nvSpPr>
        <xdr:cNvPr id="5" name="Pentagon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1721C-04C8-4667-9361-215ED0C0F25C}"/>
            </a:ext>
          </a:extLst>
        </xdr:cNvPr>
        <xdr:cNvSpPr/>
      </xdr:nvSpPr>
      <xdr:spPr>
        <a:xfrm flipH="1">
          <a:off x="11060206" y="67236"/>
          <a:ext cx="979394" cy="216835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EEE-7453-484D-BB17-1BDE0505BDE6}">
  <dimension ref="A1:AB54"/>
  <sheetViews>
    <sheetView topLeftCell="A10" zoomScale="82" zoomScaleNormal="82" workbookViewId="0">
      <selection activeCell="AG21" sqref="AG21"/>
    </sheetView>
  </sheetViews>
  <sheetFormatPr defaultRowHeight="15.75" x14ac:dyDescent="0.25"/>
  <cols>
    <col min="1" max="1" width="1.5703125" style="1" customWidth="1"/>
    <col min="2" max="2" width="9.42578125" style="42" customWidth="1"/>
    <col min="3" max="3" width="6.85546875" customWidth="1"/>
    <col min="4" max="7" width="9.42578125" customWidth="1"/>
    <col min="8" max="8" width="0.2851562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6" customWidth="1"/>
    <col min="15" max="15" width="5.140625" customWidth="1"/>
    <col min="16" max="21" width="3.5703125" customWidth="1"/>
    <col min="22" max="22" width="3.5703125" style="7" customWidth="1"/>
    <col min="23" max="23" width="7.5703125" style="7" customWidth="1"/>
    <col min="24" max="24" width="10.42578125" style="7" customWidth="1"/>
    <col min="25" max="25" width="19.7109375" customWidth="1"/>
    <col min="28" max="28" width="28.28515625" style="39" customWidth="1"/>
  </cols>
  <sheetData>
    <row r="1" spans="1:28" ht="25.5" customHeight="1" x14ac:dyDescent="0.25">
      <c r="B1" s="2"/>
      <c r="H1" s="116" t="s">
        <v>0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AB1"/>
    </row>
    <row r="2" spans="1:28" ht="25.5" customHeight="1" x14ac:dyDescent="0.25">
      <c r="B2" s="2"/>
      <c r="G2" s="3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AB2"/>
    </row>
    <row r="3" spans="1:28" ht="25.5" customHeight="1" x14ac:dyDescent="0.25">
      <c r="B3" s="4"/>
      <c r="G3" s="3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AB3"/>
    </row>
    <row r="4" spans="1:28" ht="25.5" customHeight="1" x14ac:dyDescent="0.4">
      <c r="B4" s="5" t="s">
        <v>1</v>
      </c>
      <c r="AB4"/>
    </row>
    <row r="5" spans="1:28" s="41" customFormat="1" ht="25.5" customHeight="1" x14ac:dyDescent="0.25">
      <c r="A5" s="8"/>
      <c r="B5" s="110" t="s">
        <v>6</v>
      </c>
      <c r="C5" s="10" t="s">
        <v>2</v>
      </c>
      <c r="D5" s="111">
        <v>44909</v>
      </c>
      <c r="E5" s="111"/>
      <c r="F5" s="111"/>
      <c r="G5" s="11"/>
      <c r="H5" s="11"/>
      <c r="I5" s="11"/>
      <c r="J5" s="11"/>
      <c r="K5" s="11"/>
      <c r="L5" s="112"/>
      <c r="M5" s="113"/>
      <c r="N5" s="126" t="s">
        <v>3</v>
      </c>
      <c r="O5" s="127"/>
      <c r="P5" s="119">
        <v>6.6</v>
      </c>
      <c r="Q5" s="119"/>
      <c r="R5" s="119"/>
      <c r="S5" s="119"/>
      <c r="T5" s="119"/>
      <c r="U5" s="119"/>
      <c r="V5" s="12"/>
      <c r="W5" s="13" t="s">
        <v>4</v>
      </c>
      <c r="X5" s="12"/>
      <c r="Y5" s="13" t="s">
        <v>5</v>
      </c>
    </row>
    <row r="6" spans="1:28" s="41" customFormat="1" ht="25.5" customHeight="1" x14ac:dyDescent="0.25">
      <c r="A6" s="8"/>
      <c r="B6" s="108"/>
      <c r="C6" s="14"/>
      <c r="D6" s="15"/>
      <c r="E6" s="11"/>
      <c r="F6" s="11"/>
      <c r="G6" s="11" t="s">
        <v>7</v>
      </c>
      <c r="H6" s="11"/>
      <c r="I6" s="11"/>
      <c r="J6" s="11"/>
      <c r="K6" s="11"/>
      <c r="L6" s="117" t="s">
        <v>8</v>
      </c>
      <c r="M6" s="113"/>
      <c r="N6" s="122" t="s">
        <v>9</v>
      </c>
      <c r="O6" s="124" t="s">
        <v>10</v>
      </c>
      <c r="P6" s="117" t="s">
        <v>11</v>
      </c>
      <c r="Q6" s="112"/>
      <c r="R6" s="112"/>
      <c r="S6" s="112"/>
      <c r="T6" s="112"/>
      <c r="U6" s="112"/>
      <c r="V6" s="113"/>
      <c r="W6" s="124" t="s">
        <v>12</v>
      </c>
      <c r="X6" s="114" t="s">
        <v>13</v>
      </c>
      <c r="Y6" s="110" t="s">
        <v>14</v>
      </c>
    </row>
    <row r="7" spans="1:28" s="42" customFormat="1" ht="27.75" customHeight="1" x14ac:dyDescent="0.25">
      <c r="A7" s="16"/>
      <c r="B7" s="109"/>
      <c r="C7" s="17" t="s">
        <v>15</v>
      </c>
      <c r="D7" s="17" t="s">
        <v>16</v>
      </c>
      <c r="E7" s="18" t="s">
        <v>17</v>
      </c>
      <c r="F7" s="17" t="s">
        <v>18</v>
      </c>
      <c r="G7" s="17" t="s">
        <v>19</v>
      </c>
      <c r="H7" s="19" t="s">
        <v>20</v>
      </c>
      <c r="I7" s="19" t="s">
        <v>21</v>
      </c>
      <c r="J7" s="20" t="s">
        <v>22</v>
      </c>
      <c r="K7" s="21" t="s">
        <v>23</v>
      </c>
      <c r="L7" s="17" t="s">
        <v>24</v>
      </c>
      <c r="M7" s="17" t="s">
        <v>25</v>
      </c>
      <c r="N7" s="123"/>
      <c r="O7" s="125"/>
      <c r="P7" s="17" t="s">
        <v>26</v>
      </c>
      <c r="Q7" s="17" t="s">
        <v>27</v>
      </c>
      <c r="R7" s="17" t="s">
        <v>28</v>
      </c>
      <c r="S7" s="17" t="s">
        <v>29</v>
      </c>
      <c r="T7" s="17" t="s">
        <v>30</v>
      </c>
      <c r="U7" s="17" t="s">
        <v>31</v>
      </c>
      <c r="V7" s="22" t="s">
        <v>32</v>
      </c>
      <c r="W7" s="125"/>
      <c r="X7" s="115"/>
      <c r="Y7" s="109"/>
    </row>
    <row r="8" spans="1:28" ht="15.95" customHeight="1" x14ac:dyDescent="0.3">
      <c r="A8" s="1" t="str">
        <f>D8&amp;E8</f>
        <v/>
      </c>
      <c r="B8" s="23"/>
      <c r="C8" s="23" t="str">
        <f>+LEFT(G8,1)</f>
        <v/>
      </c>
      <c r="D8" s="23" t="str">
        <f>IF($B8="","",INDEX(#REF!,MATCH($B8,#REF!,0),1))</f>
        <v/>
      </c>
      <c r="E8" s="23" t="str">
        <f>IF($B8="","",INDEX(#REF!,MATCH($B8,#REF!,0),2))</f>
        <v/>
      </c>
      <c r="F8" s="23" t="str">
        <f>IF($B8="","",INDEX(#REF!,MATCH($B8,#REF!,0),3))</f>
        <v/>
      </c>
      <c r="G8" s="23" t="str">
        <f>IF($B8="","",INDEX(#REF!,MATCH($B8,#REF!,0),4))</f>
        <v/>
      </c>
      <c r="H8" s="23"/>
      <c r="I8" s="23" t="str">
        <f>IF($B8="","",INDEX(#REF!,MATCH($B8,#REF!,0),7))</f>
        <v/>
      </c>
      <c r="J8" s="24"/>
      <c r="K8" s="25"/>
      <c r="L8" s="23"/>
      <c r="M8" s="23" t="str">
        <f t="shared" ref="M8" si="0">+LEFT(Q8,1)</f>
        <v/>
      </c>
      <c r="N8" s="23" t="str">
        <f>IF($B8="","",INDEX(#REF!,MATCH($B8,#REF!,0),1))</f>
        <v/>
      </c>
      <c r="O8" s="23" t="str">
        <f>IF($B8="","",INDEX(#REF!,MATCH($B8,#REF!,0),2))</f>
        <v/>
      </c>
      <c r="P8" s="23" t="str">
        <f>IF($B8="","",INDEX(#REF!,MATCH($B8,#REF!,0),3))</f>
        <v/>
      </c>
      <c r="Q8" s="23" t="str">
        <f>IF($B8="","",INDEX(#REF!,MATCH($B8,#REF!,0),4))</f>
        <v/>
      </c>
      <c r="R8" s="23"/>
      <c r="S8" s="23" t="str">
        <f>IF($B8="","",INDEX(#REF!,MATCH($B8,#REF!,0),7))</f>
        <v/>
      </c>
      <c r="T8" s="24"/>
      <c r="U8" s="25"/>
      <c r="V8" s="23"/>
      <c r="W8" s="23"/>
      <c r="X8" s="23" t="str">
        <f>IF($B8="","",INDEX(#REF!,MATCH($B8,#REF!,0),1))</f>
        <v/>
      </c>
      <c r="Y8" s="23" t="str">
        <f>IF($B8="","",INDEX(#REF!,MATCH($B8,#REF!,0),2))</f>
        <v/>
      </c>
      <c r="AB8"/>
    </row>
    <row r="9" spans="1:28" ht="15.95" customHeight="1" x14ac:dyDescent="0.3">
      <c r="B9" s="23"/>
      <c r="C9" s="23"/>
      <c r="D9" s="23"/>
      <c r="E9" s="23"/>
      <c r="F9" s="23"/>
      <c r="G9" s="23"/>
      <c r="H9" s="23"/>
      <c r="I9" s="23"/>
      <c r="J9" s="24"/>
      <c r="K9" s="25"/>
      <c r="L9" s="23"/>
      <c r="M9" s="23"/>
      <c r="N9" s="23"/>
      <c r="O9" s="23"/>
      <c r="P9" s="23"/>
      <c r="Q9" s="23"/>
      <c r="R9" s="23"/>
      <c r="S9" s="23"/>
      <c r="T9" s="24"/>
      <c r="U9" s="25"/>
      <c r="V9" s="23"/>
      <c r="W9" s="23"/>
      <c r="X9" s="23"/>
      <c r="Y9" s="23"/>
      <c r="AB9"/>
    </row>
    <row r="10" spans="1:28" ht="15.95" customHeight="1" x14ac:dyDescent="0.3">
      <c r="B10" s="23"/>
      <c r="C10" s="23"/>
      <c r="D10" s="23"/>
      <c r="E10" s="23"/>
      <c r="F10" s="23"/>
      <c r="G10" s="23"/>
      <c r="H10" s="23"/>
      <c r="I10" s="23"/>
      <c r="J10" s="24"/>
      <c r="K10" s="25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3"/>
      <c r="W10" s="23"/>
      <c r="X10" s="23"/>
      <c r="Y10" s="23"/>
      <c r="AB10"/>
    </row>
    <row r="11" spans="1:28" ht="15.95" customHeight="1" x14ac:dyDescent="0.3">
      <c r="B11" s="23"/>
      <c r="C11" s="23"/>
      <c r="D11" s="23"/>
      <c r="E11" s="23"/>
      <c r="F11" s="23"/>
      <c r="G11" s="23"/>
      <c r="H11" s="23"/>
      <c r="I11" s="23"/>
      <c r="J11" s="24"/>
      <c r="K11" s="25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3"/>
      <c r="W11" s="23"/>
      <c r="X11" s="23"/>
      <c r="Y11" s="23"/>
      <c r="AB11"/>
    </row>
    <row r="12" spans="1:28" ht="15.95" customHeight="1" x14ac:dyDescent="0.3"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3"/>
      <c r="M12" s="23"/>
      <c r="N12" s="23"/>
      <c r="O12" s="23"/>
      <c r="P12" s="23"/>
      <c r="Q12" s="23"/>
      <c r="R12" s="23"/>
      <c r="S12" s="23"/>
      <c r="T12" s="24"/>
      <c r="U12" s="25"/>
      <c r="V12" s="23"/>
      <c r="W12" s="23"/>
      <c r="X12" s="23"/>
      <c r="Y12" s="23"/>
      <c r="AB12"/>
    </row>
    <row r="13" spans="1:28" ht="15.95" customHeight="1" x14ac:dyDescent="0.3">
      <c r="B13" s="23"/>
      <c r="C13" s="23"/>
      <c r="D13" s="23"/>
      <c r="E13" s="23"/>
      <c r="F13" s="23"/>
      <c r="G13" s="23"/>
      <c r="H13" s="23"/>
      <c r="I13" s="23"/>
      <c r="J13" s="24"/>
      <c r="K13" s="25"/>
      <c r="L13" s="23"/>
      <c r="M13" s="23"/>
      <c r="N13" s="23"/>
      <c r="O13" s="23"/>
      <c r="P13" s="23"/>
      <c r="Q13" s="23"/>
      <c r="R13" s="23"/>
      <c r="S13" s="23"/>
      <c r="T13" s="24"/>
      <c r="U13" s="25"/>
      <c r="V13" s="23"/>
      <c r="W13" s="23"/>
      <c r="X13" s="23"/>
      <c r="Y13" s="23"/>
      <c r="AB13"/>
    </row>
    <row r="14" spans="1:28" ht="15.95" customHeight="1" x14ac:dyDescent="0.3">
      <c r="B14" s="23"/>
      <c r="C14" s="23"/>
      <c r="D14" s="23"/>
      <c r="E14" s="23"/>
      <c r="F14" s="23"/>
      <c r="G14" s="23"/>
      <c r="H14" s="23"/>
      <c r="I14" s="23"/>
      <c r="J14" s="24"/>
      <c r="K14" s="25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3"/>
      <c r="W14" s="23"/>
      <c r="X14" s="23"/>
      <c r="Y14" s="23"/>
      <c r="AB14"/>
    </row>
    <row r="15" spans="1:28" ht="15.95" customHeight="1" x14ac:dyDescent="0.3">
      <c r="B15" s="23"/>
      <c r="C15" s="23"/>
      <c r="D15" s="23"/>
      <c r="E15" s="23"/>
      <c r="F15" s="23"/>
      <c r="G15" s="23"/>
      <c r="H15" s="23"/>
      <c r="I15" s="23"/>
      <c r="J15" s="24"/>
      <c r="K15" s="25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3"/>
      <c r="W15" s="23"/>
      <c r="X15" s="23"/>
      <c r="Y15" s="23"/>
      <c r="AB15"/>
    </row>
    <row r="16" spans="1:28" ht="15.95" customHeight="1" x14ac:dyDescent="0.3">
      <c r="B16" s="23"/>
      <c r="C16" s="23"/>
      <c r="D16" s="23"/>
      <c r="E16" s="23"/>
      <c r="F16" s="23"/>
      <c r="G16" s="23"/>
      <c r="H16" s="23"/>
      <c r="I16" s="23"/>
      <c r="J16" s="24"/>
      <c r="K16" s="25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3"/>
      <c r="W16" s="23"/>
      <c r="X16" s="23"/>
      <c r="Y16" s="23"/>
      <c r="AB16"/>
    </row>
    <row r="17" spans="1:28" ht="15.95" customHeight="1" x14ac:dyDescent="0.3">
      <c r="A17" s="1" t="str">
        <f t="shared" ref="A17" si="1">D17&amp;E17</f>
        <v/>
      </c>
      <c r="B17" s="23"/>
      <c r="C17" s="23" t="str">
        <f t="shared" ref="C17" si="2">+LEFT(G17,1)</f>
        <v/>
      </c>
      <c r="D17" s="23" t="str">
        <f>IF($B17="","",INDEX(#REF!,MATCH($B17,#REF!,0),1))</f>
        <v/>
      </c>
      <c r="E17" s="23" t="str">
        <f>IF($B17="","",INDEX(#REF!,MATCH($B17,#REF!,0),2))</f>
        <v/>
      </c>
      <c r="F17" s="23" t="str">
        <f>IF($B17="","",INDEX(#REF!,MATCH($B17,#REF!,0),3))</f>
        <v/>
      </c>
      <c r="G17" s="23" t="str">
        <f>IF($B17="","",INDEX(#REF!,MATCH($B17,#REF!,0),4))</f>
        <v/>
      </c>
      <c r="H17" s="23"/>
      <c r="I17" s="23" t="str">
        <f>IF($B17="","",INDEX(#REF!,MATCH($B17,#REF!,0),7))</f>
        <v/>
      </c>
      <c r="J17" s="24"/>
      <c r="K17" s="25"/>
      <c r="L17" s="23"/>
      <c r="M17" s="23" t="str">
        <f t="shared" ref="M17" si="3">+LEFT(Q17,1)</f>
        <v/>
      </c>
      <c r="N17" s="23" t="str">
        <f>IF($B17="","",INDEX(#REF!,MATCH($B17,#REF!,0),1))</f>
        <v/>
      </c>
      <c r="O17" s="23" t="str">
        <f>IF($B17="","",INDEX(#REF!,MATCH($B17,#REF!,0),2))</f>
        <v/>
      </c>
      <c r="P17" s="23" t="str">
        <f>IF($B17="","",INDEX(#REF!,MATCH($B17,#REF!,0),3))</f>
        <v/>
      </c>
      <c r="Q17" s="23" t="str">
        <f>IF($B17="","",INDEX(#REF!,MATCH($B17,#REF!,0),4))</f>
        <v/>
      </c>
      <c r="R17" s="23"/>
      <c r="S17" s="23" t="str">
        <f>IF($B17="","",INDEX(#REF!,MATCH($B17,#REF!,0),7))</f>
        <v/>
      </c>
      <c r="T17" s="24"/>
      <c r="U17" s="25"/>
      <c r="V17" s="23"/>
      <c r="W17" s="23"/>
      <c r="X17" s="23" t="str">
        <f>IF($B17="","",INDEX(#REF!,MATCH($B17,#REF!,0),1))</f>
        <v/>
      </c>
      <c r="Y17" s="23" t="str">
        <f>IF($B17="","",INDEX(#REF!,MATCH($B17,#REF!,0),2))</f>
        <v/>
      </c>
      <c r="AB17"/>
    </row>
    <row r="18" spans="1:28" s="43" customFormat="1" ht="15" customHeight="1" x14ac:dyDescent="0.25">
      <c r="A18" s="31" t="str">
        <f t="shared" ref="A18" si="4">D18&amp;E18</f>
        <v/>
      </c>
      <c r="B18" s="32" t="s">
        <v>33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3"/>
      <c r="P18" s="33"/>
      <c r="Q18" s="33"/>
      <c r="R18" s="33"/>
      <c r="S18" s="33"/>
      <c r="T18" s="35"/>
      <c r="U18" s="36"/>
      <c r="V18" s="37"/>
      <c r="W18" s="37"/>
      <c r="X18" s="37"/>
      <c r="Y18" s="38"/>
    </row>
    <row r="19" spans="1:28" ht="19.5" customHeight="1" x14ac:dyDescent="0.25">
      <c r="B19" s="2"/>
      <c r="AB19"/>
    </row>
    <row r="20" spans="1:28" ht="32.25" customHeight="1" x14ac:dyDescent="0.25">
      <c r="B20" s="2"/>
      <c r="H20" s="116" t="str">
        <f>'W1 IN'!$H$1</f>
        <v>W1 S/L UR &amp; S/L SM IN PLAN</v>
      </c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3"/>
      <c r="AB20"/>
    </row>
    <row r="21" spans="1:28" ht="33.75" customHeight="1" x14ac:dyDescent="0.25">
      <c r="B21" s="4"/>
      <c r="G21" s="3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3"/>
      <c r="AB21"/>
    </row>
    <row r="22" spans="1:28" ht="22.5" customHeight="1" x14ac:dyDescent="0.4">
      <c r="B22" s="5" t="s">
        <v>37</v>
      </c>
      <c r="G22" s="44"/>
      <c r="H22" s="44"/>
      <c r="I22" s="44"/>
      <c r="J22" s="44"/>
      <c r="K22" s="44"/>
      <c r="L22" s="44"/>
      <c r="M22" s="44"/>
      <c r="N22" s="45"/>
      <c r="O22" s="44"/>
      <c r="P22" s="44"/>
      <c r="Q22" s="44"/>
      <c r="R22" s="44"/>
      <c r="S22" s="44"/>
      <c r="T22" s="44"/>
      <c r="U22" s="44"/>
      <c r="V22" s="44"/>
      <c r="W22" s="44"/>
      <c r="X22" s="44"/>
      <c r="AB22"/>
    </row>
    <row r="23" spans="1:28" ht="27" customHeight="1" x14ac:dyDescent="0.25">
      <c r="B23" s="110" t="s">
        <v>6</v>
      </c>
      <c r="C23" s="46" t="s">
        <v>2</v>
      </c>
      <c r="D23" s="111">
        <v>44909</v>
      </c>
      <c r="E23" s="111"/>
      <c r="F23" s="111"/>
      <c r="G23" s="11"/>
      <c r="H23" s="11"/>
      <c r="I23" s="11"/>
      <c r="J23" s="11"/>
      <c r="K23" s="11"/>
      <c r="L23" s="112"/>
      <c r="M23" s="113"/>
      <c r="N23" s="120" t="s">
        <v>3</v>
      </c>
      <c r="O23" s="121"/>
      <c r="P23" s="119">
        <f>P5</f>
        <v>6.6</v>
      </c>
      <c r="Q23" s="119"/>
      <c r="R23" s="119"/>
      <c r="S23" s="119"/>
      <c r="T23" s="119"/>
      <c r="U23" s="119"/>
      <c r="V23" s="12"/>
      <c r="W23" s="13" t="s">
        <v>4</v>
      </c>
      <c r="X23" s="12"/>
      <c r="Y23" s="13" t="s">
        <v>5</v>
      </c>
      <c r="AB23"/>
    </row>
    <row r="24" spans="1:28" ht="24.75" customHeight="1" x14ac:dyDescent="0.25">
      <c r="B24" s="108"/>
      <c r="C24" s="14"/>
      <c r="D24" s="15"/>
      <c r="E24" s="11"/>
      <c r="F24" s="11"/>
      <c r="G24" s="11" t="s">
        <v>7</v>
      </c>
      <c r="H24" s="11"/>
      <c r="I24" s="11"/>
      <c r="J24" s="11"/>
      <c r="K24" s="11"/>
      <c r="L24" s="117" t="s">
        <v>8</v>
      </c>
      <c r="M24" s="113"/>
      <c r="N24" s="47"/>
      <c r="O24" s="48"/>
      <c r="P24" s="117" t="s">
        <v>11</v>
      </c>
      <c r="Q24" s="112"/>
      <c r="R24" s="112"/>
      <c r="S24" s="112"/>
      <c r="T24" s="112"/>
      <c r="U24" s="112"/>
      <c r="V24" s="113"/>
      <c r="W24" s="114" t="s">
        <v>12</v>
      </c>
      <c r="X24" s="114" t="s">
        <v>13</v>
      </c>
      <c r="Y24" s="110" t="s">
        <v>14</v>
      </c>
      <c r="AB24"/>
    </row>
    <row r="25" spans="1:28" ht="22.5" customHeight="1" x14ac:dyDescent="0.25">
      <c r="B25" s="109"/>
      <c r="C25" s="17" t="s">
        <v>15</v>
      </c>
      <c r="D25" s="17" t="s">
        <v>16</v>
      </c>
      <c r="E25" s="17" t="s">
        <v>17</v>
      </c>
      <c r="F25" s="17" t="s">
        <v>18</v>
      </c>
      <c r="G25" s="17" t="s">
        <v>19</v>
      </c>
      <c r="H25" s="19" t="s">
        <v>20</v>
      </c>
      <c r="I25" s="19" t="s">
        <v>21</v>
      </c>
      <c r="J25" s="49" t="str">
        <f>J7</f>
        <v>Finish time
Eff: 100%</v>
      </c>
      <c r="K25" s="21" t="str">
        <f>K7</f>
        <v xml:space="preserve">Time
Eff: </v>
      </c>
      <c r="L25" s="17" t="s">
        <v>24</v>
      </c>
      <c r="M25" s="17" t="s">
        <v>25</v>
      </c>
      <c r="N25" s="50" t="s">
        <v>9</v>
      </c>
      <c r="O25" s="51" t="s">
        <v>10</v>
      </c>
      <c r="P25" s="17" t="s">
        <v>26</v>
      </c>
      <c r="Q25" s="17" t="s">
        <v>27</v>
      </c>
      <c r="R25" s="17" t="s">
        <v>28</v>
      </c>
      <c r="S25" s="17" t="s">
        <v>29</v>
      </c>
      <c r="T25" s="17" t="s">
        <v>30</v>
      </c>
      <c r="U25" s="17" t="s">
        <v>31</v>
      </c>
      <c r="V25" s="22" t="s">
        <v>32</v>
      </c>
      <c r="W25" s="115"/>
      <c r="X25" s="115"/>
      <c r="Y25" s="109"/>
      <c r="AB25"/>
    </row>
    <row r="26" spans="1:28" ht="15.95" customHeight="1" x14ac:dyDescent="0.3">
      <c r="A26" s="1" t="str">
        <f>D26&amp;E26</f>
        <v/>
      </c>
      <c r="B26" s="23"/>
      <c r="C26" s="23" t="str">
        <f>+LEFT(G26,1)</f>
        <v/>
      </c>
      <c r="D26" s="23" t="str">
        <f>IF($B26="","",INDEX(#REF!,MATCH($B26,#REF!,0),1))</f>
        <v/>
      </c>
      <c r="E26" s="23" t="str">
        <f>IF($B26="","",INDEX(#REF!,MATCH($B26,#REF!,0),2))</f>
        <v/>
      </c>
      <c r="F26" s="23" t="str">
        <f>IF($B26="","",INDEX(#REF!,MATCH($B26,#REF!,0),3))</f>
        <v/>
      </c>
      <c r="G26" s="23" t="str">
        <f>IF($B26="","",INDEX(#REF!,MATCH($B26,#REF!,0),4))</f>
        <v/>
      </c>
      <c r="H26" s="23"/>
      <c r="I26" s="23" t="str">
        <f>IF($B26="","",INDEX(#REF!,MATCH($B26,#REF!,0),7))</f>
        <v/>
      </c>
      <c r="J26" s="24"/>
      <c r="K26" s="25"/>
      <c r="L26" s="23"/>
      <c r="M26" s="23" t="str">
        <f t="shared" ref="M26" si="5">+LEFT(Q26,1)</f>
        <v/>
      </c>
      <c r="N26" s="23" t="str">
        <f>IF($B26="","",INDEX(#REF!,MATCH($B26,#REF!,0),1))</f>
        <v/>
      </c>
      <c r="O26" s="23" t="str">
        <f>IF($B26="","",INDEX(#REF!,MATCH($B26,#REF!,0),2))</f>
        <v/>
      </c>
      <c r="P26" s="23" t="str">
        <f>IF($B26="","",INDEX(#REF!,MATCH($B26,#REF!,0),3))</f>
        <v/>
      </c>
      <c r="Q26" s="23" t="str">
        <f>IF($B26="","",INDEX(#REF!,MATCH($B26,#REF!,0),4))</f>
        <v/>
      </c>
      <c r="R26" s="23"/>
      <c r="S26" s="23" t="str">
        <f>IF($B26="","",INDEX(#REF!,MATCH($B26,#REF!,0),7))</f>
        <v/>
      </c>
      <c r="T26" s="24"/>
      <c r="U26" s="25"/>
      <c r="V26" s="23"/>
      <c r="W26" s="23"/>
      <c r="X26" s="23" t="str">
        <f>IF($B26="","",INDEX(#REF!,MATCH($B26,#REF!,0),1))</f>
        <v/>
      </c>
      <c r="Y26" s="23" t="str">
        <f>IF($B26="","",INDEX(#REF!,MATCH($B26,#REF!,0),2))</f>
        <v/>
      </c>
      <c r="AB26"/>
    </row>
    <row r="27" spans="1:28" ht="15.95" customHeight="1" x14ac:dyDescent="0.3">
      <c r="B27" s="23"/>
      <c r="C27" s="23"/>
      <c r="D27" s="23"/>
      <c r="E27" s="23"/>
      <c r="F27" s="23"/>
      <c r="G27" s="23"/>
      <c r="H27" s="23"/>
      <c r="I27" s="23"/>
      <c r="J27" s="24"/>
      <c r="K27" s="25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3"/>
      <c r="W27" s="23"/>
      <c r="X27" s="23"/>
      <c r="Y27" s="23"/>
      <c r="AB27"/>
    </row>
    <row r="28" spans="1:28" ht="15.95" customHeight="1" x14ac:dyDescent="0.3">
      <c r="B28" s="23"/>
      <c r="C28" s="23"/>
      <c r="D28" s="23"/>
      <c r="E28" s="23"/>
      <c r="F28" s="23"/>
      <c r="G28" s="23"/>
      <c r="H28" s="23"/>
      <c r="I28" s="23"/>
      <c r="J28" s="24"/>
      <c r="K28" s="25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3"/>
      <c r="W28" s="23"/>
      <c r="X28" s="23"/>
      <c r="Y28" s="23"/>
      <c r="AB28"/>
    </row>
    <row r="29" spans="1:28" ht="15.95" customHeight="1" x14ac:dyDescent="0.3">
      <c r="B29" s="23"/>
      <c r="C29" s="23"/>
      <c r="D29" s="23"/>
      <c r="E29" s="23"/>
      <c r="F29" s="23"/>
      <c r="G29" s="23"/>
      <c r="H29" s="23"/>
      <c r="I29" s="23"/>
      <c r="J29" s="24"/>
      <c r="K29" s="25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3"/>
      <c r="W29" s="23"/>
      <c r="X29" s="23"/>
      <c r="Y29" s="23"/>
      <c r="AB29"/>
    </row>
    <row r="30" spans="1:28" ht="15.95" customHeight="1" x14ac:dyDescent="0.3">
      <c r="B30" s="23"/>
      <c r="C30" s="23"/>
      <c r="D30" s="23"/>
      <c r="E30" s="23"/>
      <c r="F30" s="23"/>
      <c r="G30" s="23"/>
      <c r="H30" s="23"/>
      <c r="I30" s="23"/>
      <c r="J30" s="24"/>
      <c r="K30" s="25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3"/>
      <c r="W30" s="23"/>
      <c r="X30" s="23"/>
      <c r="Y30" s="23"/>
      <c r="AB30"/>
    </row>
    <row r="31" spans="1:28" ht="15.95" customHeight="1" x14ac:dyDescent="0.3">
      <c r="B31" s="23"/>
      <c r="C31" s="23"/>
      <c r="D31" s="23"/>
      <c r="E31" s="23"/>
      <c r="F31" s="23"/>
      <c r="G31" s="23"/>
      <c r="H31" s="23"/>
      <c r="I31" s="23"/>
      <c r="J31" s="24"/>
      <c r="K31" s="25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3"/>
      <c r="W31" s="23"/>
      <c r="X31" s="23"/>
      <c r="Y31" s="23"/>
      <c r="AB31"/>
    </row>
    <row r="32" spans="1:28" ht="15.95" customHeight="1" x14ac:dyDescent="0.3"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3"/>
      <c r="W32" s="23"/>
      <c r="X32" s="23"/>
      <c r="Y32" s="23"/>
      <c r="AB32"/>
    </row>
    <row r="33" spans="1:28" ht="15.95" customHeight="1" x14ac:dyDescent="0.3">
      <c r="A33" s="1" t="str">
        <f>D33&amp;E33</f>
        <v/>
      </c>
      <c r="B33" s="23"/>
      <c r="C33" s="23"/>
      <c r="D33" s="23" t="str">
        <f>IF($B33="","",INDEX(#REF!,MATCH($B33+#REF!,#REF!,0),1))</f>
        <v/>
      </c>
      <c r="E33" s="23"/>
      <c r="F33" s="23" t="str">
        <f>IF($B33="","",INDEX(#REF!,MATCH($B33+#REF!,#REF!,0),3))</f>
        <v/>
      </c>
      <c r="G33" s="23" t="str">
        <f>IF($B33="","",INDEX(#REF!,MATCH($B33+#REF!,#REF!,0),4))</f>
        <v/>
      </c>
      <c r="H33" s="23"/>
      <c r="I33" s="23" t="str">
        <f>IF($B33="","",INDEX(#REF!,MATCH($B33+#REF!,#REF!,0),7))</f>
        <v/>
      </c>
      <c r="J33" s="24"/>
      <c r="K33" s="25"/>
      <c r="L33" s="26"/>
      <c r="M33" s="26"/>
      <c r="N33" s="27"/>
      <c r="O33" s="26"/>
      <c r="P33" s="26"/>
      <c r="Q33" s="26"/>
      <c r="R33" s="26"/>
      <c r="S33" s="26"/>
      <c r="T33" s="26"/>
      <c r="U33" s="26"/>
      <c r="V33" s="28"/>
      <c r="W33" s="28"/>
      <c r="X33" s="28" t="str">
        <f>IFERROR(VLOOKUP(D33&amp;E33,#REF!,4,),"")</f>
        <v/>
      </c>
      <c r="Y33" s="26"/>
      <c r="AB33"/>
    </row>
    <row r="34" spans="1:28" ht="15.95" customHeight="1" x14ac:dyDescent="0.3">
      <c r="B34" s="23"/>
      <c r="C34" s="23"/>
      <c r="D34" s="23"/>
      <c r="E34" s="23"/>
      <c r="F34" s="23"/>
      <c r="G34" s="23"/>
      <c r="H34" s="23"/>
      <c r="I34" s="23"/>
      <c r="J34" s="24"/>
      <c r="K34" s="25"/>
      <c r="L34" s="26"/>
      <c r="M34" s="26"/>
      <c r="N34" s="27"/>
      <c r="O34" s="26"/>
      <c r="P34" s="26"/>
      <c r="Q34" s="26"/>
      <c r="R34" s="26"/>
      <c r="S34" s="26"/>
      <c r="T34" s="26"/>
      <c r="U34" s="26"/>
      <c r="V34" s="28"/>
      <c r="W34" s="28"/>
      <c r="X34" s="28"/>
      <c r="Y34" s="26"/>
      <c r="AB34"/>
    </row>
    <row r="35" spans="1:28" ht="15.95" customHeight="1" x14ac:dyDescent="0.3">
      <c r="A35" s="1" t="str">
        <f t="shared" ref="A35" si="6">D35&amp;E35</f>
        <v/>
      </c>
      <c r="B35" s="100"/>
      <c r="C35" s="23"/>
      <c r="D35" s="23" t="str">
        <f>IF($B35="","",INDEX(#REF!,MATCH($B35+#REF!,#REF!,0),1))</f>
        <v/>
      </c>
      <c r="E35" s="23"/>
      <c r="F35" s="23" t="str">
        <f>IF($B35="","",INDEX(#REF!,MATCH($B35+#REF!,#REF!,0),3))</f>
        <v/>
      </c>
      <c r="G35" s="23" t="str">
        <f>IF($B35="","",INDEX(#REF!,MATCH($B35+#REF!,#REF!,0),4))</f>
        <v/>
      </c>
      <c r="H35" s="23"/>
      <c r="I35" s="23" t="str">
        <f>IF($B35="","",INDEX(#REF!,MATCH($B35+#REF!,#REF!,0),7))</f>
        <v/>
      </c>
      <c r="J35" s="24"/>
      <c r="K35" s="25"/>
      <c r="L35" s="26"/>
      <c r="M35" s="26"/>
      <c r="N35" s="27"/>
      <c r="O35" s="26"/>
      <c r="P35" s="26"/>
      <c r="Q35" s="26"/>
      <c r="R35" s="26"/>
      <c r="S35" s="26"/>
      <c r="T35" s="26"/>
      <c r="U35" s="26"/>
      <c r="V35" s="28"/>
      <c r="W35" s="28"/>
      <c r="X35" s="28" t="str">
        <f>IFERROR(VLOOKUP(D35&amp;E35,#REF!,4,),"")</f>
        <v/>
      </c>
      <c r="Y35" s="26"/>
      <c r="AB35"/>
    </row>
    <row r="36" spans="1:28" s="43" customFormat="1" ht="34.5" customHeight="1" x14ac:dyDescent="0.25">
      <c r="A36" s="31" t="str">
        <f t="shared" ref="A36" si="7">D36&amp;E36</f>
        <v/>
      </c>
      <c r="B36" s="99" t="s">
        <v>33</v>
      </c>
      <c r="C36" s="38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3"/>
      <c r="P36" s="33"/>
      <c r="Q36" s="33"/>
      <c r="R36" s="33"/>
      <c r="S36" s="33"/>
      <c r="T36" s="35"/>
      <c r="U36" s="36"/>
      <c r="V36" s="37"/>
      <c r="W36" s="37"/>
      <c r="X36" s="37"/>
      <c r="Y36" s="38"/>
    </row>
    <row r="37" spans="1:28" ht="18.75" customHeight="1" x14ac:dyDescent="0.25">
      <c r="A37" s="1" t="str">
        <f t="shared" ref="A37:A43" si="8">D37&amp;E37</f>
        <v/>
      </c>
      <c r="B37" s="2"/>
      <c r="H37" s="116" t="str">
        <f>'W1 IN'!$H$20</f>
        <v>W1 S/L UR &amp; S/L SM IN PLAN</v>
      </c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3"/>
    </row>
    <row r="38" spans="1:28" ht="34.5" customHeight="1" x14ac:dyDescent="0.25">
      <c r="A38" s="1" t="str">
        <f t="shared" si="8"/>
        <v/>
      </c>
      <c r="B38" s="2"/>
      <c r="G38" s="3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3"/>
    </row>
    <row r="39" spans="1:28" ht="26.25" customHeight="1" x14ac:dyDescent="0.25">
      <c r="A39" s="1" t="str">
        <f t="shared" si="8"/>
        <v/>
      </c>
      <c r="B39" s="4"/>
      <c r="G39" s="3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3"/>
    </row>
    <row r="40" spans="1:28" ht="26.25" customHeight="1" x14ac:dyDescent="0.4">
      <c r="A40" s="1" t="str">
        <f t="shared" si="8"/>
        <v/>
      </c>
      <c r="B40" s="5" t="s">
        <v>38</v>
      </c>
    </row>
    <row r="41" spans="1:28" ht="26.25" x14ac:dyDescent="0.25">
      <c r="A41" s="1" t="str">
        <f t="shared" si="8"/>
        <v>44909</v>
      </c>
      <c r="B41" s="108" t="s">
        <v>6</v>
      </c>
      <c r="C41" s="46" t="s">
        <v>2</v>
      </c>
      <c r="D41" s="111">
        <v>44909</v>
      </c>
      <c r="E41" s="111"/>
      <c r="F41" s="111"/>
      <c r="G41" s="11"/>
      <c r="H41" s="11"/>
      <c r="I41" s="11"/>
      <c r="J41" s="11"/>
      <c r="K41" s="11"/>
      <c r="L41" s="112"/>
      <c r="M41" s="113"/>
      <c r="N41" s="118" t="s">
        <v>3</v>
      </c>
      <c r="O41" s="119"/>
      <c r="P41" s="119">
        <f>P5</f>
        <v>6.6</v>
      </c>
      <c r="Q41" s="119"/>
      <c r="R41" s="119"/>
      <c r="S41" s="119"/>
      <c r="T41" s="119"/>
      <c r="U41" s="119"/>
      <c r="V41" s="12"/>
      <c r="W41" s="13" t="s">
        <v>4</v>
      </c>
      <c r="X41" s="12"/>
      <c r="Y41" s="13" t="s">
        <v>5</v>
      </c>
    </row>
    <row r="42" spans="1:28" ht="24" customHeight="1" x14ac:dyDescent="0.25">
      <c r="A42" s="1" t="str">
        <f t="shared" si="8"/>
        <v/>
      </c>
      <c r="B42" s="108"/>
      <c r="C42" s="14"/>
      <c r="D42" s="15"/>
      <c r="E42" s="11"/>
      <c r="F42" s="11"/>
      <c r="G42" s="11" t="s">
        <v>7</v>
      </c>
      <c r="H42" s="11"/>
      <c r="I42" s="11"/>
      <c r="J42" s="11"/>
      <c r="K42" s="11"/>
      <c r="L42" s="117" t="s">
        <v>8</v>
      </c>
      <c r="M42" s="113"/>
      <c r="N42" s="47"/>
      <c r="O42" s="48"/>
      <c r="P42" s="117" t="s">
        <v>11</v>
      </c>
      <c r="Q42" s="112"/>
      <c r="R42" s="112"/>
      <c r="S42" s="112"/>
      <c r="T42" s="112"/>
      <c r="U42" s="112"/>
      <c r="V42" s="113"/>
      <c r="W42" s="114" t="s">
        <v>12</v>
      </c>
      <c r="X42" s="114" t="s">
        <v>13</v>
      </c>
      <c r="Y42" s="110" t="s">
        <v>14</v>
      </c>
    </row>
    <row r="43" spans="1:28" ht="30" customHeight="1" x14ac:dyDescent="0.25">
      <c r="A43" s="1" t="str">
        <f t="shared" si="8"/>
        <v>Lot noNo in Lot</v>
      </c>
      <c r="B43" s="109"/>
      <c r="C43" s="17" t="s">
        <v>15</v>
      </c>
      <c r="D43" s="17" t="s">
        <v>16</v>
      </c>
      <c r="E43" s="17" t="s">
        <v>17</v>
      </c>
      <c r="F43" s="17" t="s">
        <v>18</v>
      </c>
      <c r="G43" s="17" t="s">
        <v>19</v>
      </c>
      <c r="H43" s="19"/>
      <c r="I43" s="19" t="s">
        <v>21</v>
      </c>
      <c r="J43" s="20" t="str">
        <f>J7</f>
        <v>Finish time
Eff: 100%</v>
      </c>
      <c r="K43" s="21" t="str">
        <f>K7</f>
        <v xml:space="preserve">Time
Eff: </v>
      </c>
      <c r="L43" s="17" t="s">
        <v>24</v>
      </c>
      <c r="M43" s="17" t="s">
        <v>25</v>
      </c>
      <c r="N43" s="50" t="s">
        <v>9</v>
      </c>
      <c r="O43" s="52" t="s">
        <v>39</v>
      </c>
      <c r="P43" s="17" t="s">
        <v>26</v>
      </c>
      <c r="Q43" s="17" t="s">
        <v>27</v>
      </c>
      <c r="R43" s="17" t="s">
        <v>28</v>
      </c>
      <c r="S43" s="17" t="s">
        <v>29</v>
      </c>
      <c r="T43" s="17" t="s">
        <v>30</v>
      </c>
      <c r="U43" s="17" t="s">
        <v>31</v>
      </c>
      <c r="V43" s="22" t="s">
        <v>32</v>
      </c>
      <c r="W43" s="115"/>
      <c r="X43" s="115"/>
      <c r="Y43" s="109"/>
    </row>
    <row r="44" spans="1:28" ht="15.95" customHeight="1" x14ac:dyDescent="0.3">
      <c r="A44" s="1" t="str">
        <f>D44&amp;E44</f>
        <v/>
      </c>
      <c r="B44" s="23"/>
      <c r="C44" s="23" t="str">
        <f>+LEFT(G44,1)</f>
        <v/>
      </c>
      <c r="D44" s="23" t="str">
        <f>IF($B44="","",INDEX(#REF!,MATCH($B44,#REF!,0),1))</f>
        <v/>
      </c>
      <c r="E44" s="23" t="str">
        <f>IF($B44="","",INDEX(#REF!,MATCH($B44,#REF!,0),2))</f>
        <v/>
      </c>
      <c r="F44" s="23" t="str">
        <f>IF($B44="","",INDEX(#REF!,MATCH($B44,#REF!,0),3))</f>
        <v/>
      </c>
      <c r="G44" s="23" t="str">
        <f>IF($B44="","",INDEX(#REF!,MATCH($B44,#REF!,0),4))</f>
        <v/>
      </c>
      <c r="H44" s="23"/>
      <c r="I44" s="23" t="str">
        <f>IF($B44="","",INDEX(#REF!,MATCH($B44,#REF!,0),7))</f>
        <v/>
      </c>
      <c r="J44" s="24"/>
      <c r="K44" s="25"/>
      <c r="L44" s="23"/>
      <c r="M44" s="23" t="str">
        <f t="shared" ref="M44" si="9">+LEFT(Q44,1)</f>
        <v/>
      </c>
      <c r="N44" s="23" t="str">
        <f>IF($B44="","",INDEX(#REF!,MATCH($B44,#REF!,0),1))</f>
        <v/>
      </c>
      <c r="O44" s="23" t="str">
        <f>IF($B44="","",INDEX(#REF!,MATCH($B44,#REF!,0),2))</f>
        <v/>
      </c>
      <c r="P44" s="23" t="str">
        <f>IF($B44="","",INDEX(#REF!,MATCH($B44,#REF!,0),3))</f>
        <v/>
      </c>
      <c r="Q44" s="23" t="str">
        <f>IF($B44="","",INDEX(#REF!,MATCH($B44,#REF!,0),4))</f>
        <v/>
      </c>
      <c r="R44" s="23"/>
      <c r="S44" s="23" t="str">
        <f>IF($B44="","",INDEX(#REF!,MATCH($B44,#REF!,0),7))</f>
        <v/>
      </c>
      <c r="T44" s="24"/>
      <c r="U44" s="25"/>
      <c r="V44" s="23"/>
      <c r="W44" s="23"/>
      <c r="X44" s="23" t="str">
        <f>IF($B44="","",INDEX(#REF!,MATCH($B44,#REF!,0),1))</f>
        <v/>
      </c>
      <c r="Y44" s="23" t="str">
        <f>IF($B44="","",INDEX(#REF!,MATCH($B44,#REF!,0),2))</f>
        <v/>
      </c>
      <c r="AB44"/>
    </row>
    <row r="45" spans="1:28" ht="15.95" customHeight="1" x14ac:dyDescent="0.3">
      <c r="B45" s="23"/>
      <c r="C45" s="23"/>
      <c r="D45" s="23"/>
      <c r="E45" s="23"/>
      <c r="F45" s="23"/>
      <c r="G45" s="23"/>
      <c r="H45" s="23"/>
      <c r="I45" s="23"/>
      <c r="J45" s="24"/>
      <c r="K45" s="25"/>
      <c r="L45" s="23"/>
      <c r="M45" s="23"/>
      <c r="N45" s="23"/>
      <c r="O45" s="23"/>
      <c r="P45" s="23"/>
      <c r="Q45" s="23"/>
      <c r="R45" s="23"/>
      <c r="S45" s="23"/>
      <c r="T45" s="24"/>
      <c r="U45" s="25"/>
      <c r="V45" s="23"/>
      <c r="W45" s="23"/>
      <c r="X45" s="23"/>
      <c r="Y45" s="23"/>
      <c r="AB45"/>
    </row>
    <row r="46" spans="1:28" ht="15.95" customHeight="1" x14ac:dyDescent="0.3">
      <c r="B46" s="23"/>
      <c r="C46" s="23"/>
      <c r="D46" s="23"/>
      <c r="E46" s="23"/>
      <c r="F46" s="23"/>
      <c r="G46" s="23"/>
      <c r="H46" s="23"/>
      <c r="I46" s="23"/>
      <c r="J46" s="24"/>
      <c r="K46" s="25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3"/>
      <c r="W46" s="23"/>
      <c r="X46" s="23"/>
      <c r="Y46" s="23"/>
      <c r="AB46"/>
    </row>
    <row r="47" spans="1:28" ht="15.95" customHeight="1" x14ac:dyDescent="0.3">
      <c r="B47" s="23"/>
      <c r="C47" s="23"/>
      <c r="D47" s="23"/>
      <c r="E47" s="23"/>
      <c r="F47" s="23"/>
      <c r="G47" s="23"/>
      <c r="H47" s="23"/>
      <c r="I47" s="23"/>
      <c r="J47" s="24"/>
      <c r="K47" s="25"/>
      <c r="L47" s="23"/>
      <c r="M47" s="23"/>
      <c r="N47" s="23"/>
      <c r="O47" s="23"/>
      <c r="P47" s="23"/>
      <c r="Q47" s="23"/>
      <c r="R47" s="23"/>
      <c r="S47" s="23"/>
      <c r="T47" s="24"/>
      <c r="U47" s="25"/>
      <c r="V47" s="23"/>
      <c r="W47" s="23"/>
      <c r="X47" s="23"/>
      <c r="Y47" s="23"/>
      <c r="AB47"/>
    </row>
    <row r="48" spans="1:28" ht="15.95" customHeight="1" x14ac:dyDescent="0.3">
      <c r="B48" s="23"/>
      <c r="C48" s="23"/>
      <c r="D48" s="23"/>
      <c r="E48" s="23"/>
      <c r="F48" s="23"/>
      <c r="G48" s="23"/>
      <c r="H48" s="23"/>
      <c r="I48" s="23"/>
      <c r="J48" s="24"/>
      <c r="K48" s="25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3"/>
      <c r="W48" s="23"/>
      <c r="X48" s="23"/>
      <c r="Y48" s="23"/>
      <c r="AB48"/>
    </row>
    <row r="49" spans="1:28" ht="15.95" customHeight="1" x14ac:dyDescent="0.3">
      <c r="B49" s="23"/>
      <c r="C49" s="23"/>
      <c r="D49" s="23"/>
      <c r="E49" s="23"/>
      <c r="F49" s="23"/>
      <c r="G49" s="23"/>
      <c r="H49" s="23"/>
      <c r="I49" s="23"/>
      <c r="J49" s="24"/>
      <c r="K49" s="25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3"/>
      <c r="W49" s="23"/>
      <c r="X49" s="23"/>
      <c r="Y49" s="23"/>
      <c r="AB49"/>
    </row>
    <row r="50" spans="1:28" ht="15.95" customHeight="1" x14ac:dyDescent="0.3">
      <c r="B50" s="23"/>
      <c r="C50" s="23"/>
      <c r="D50" s="23"/>
      <c r="E50" s="23"/>
      <c r="F50" s="23"/>
      <c r="G50" s="23"/>
      <c r="H50" s="23"/>
      <c r="I50" s="23"/>
      <c r="J50" s="24"/>
      <c r="K50" s="25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3"/>
      <c r="W50" s="23"/>
      <c r="X50" s="23"/>
      <c r="Y50" s="23"/>
      <c r="AB50"/>
    </row>
    <row r="51" spans="1:28" ht="15.95" customHeight="1" x14ac:dyDescent="0.3">
      <c r="A51" s="1" t="str">
        <f>D51&amp;E51</f>
        <v/>
      </c>
      <c r="B51" s="23"/>
      <c r="C51" s="23"/>
      <c r="D51" s="23" t="str">
        <f>IF($B51="","",INDEX(#REF!,MATCH($B51+#REF!,#REF!,0),1))</f>
        <v/>
      </c>
      <c r="E51" s="23"/>
      <c r="F51" s="23" t="str">
        <f>IF($B51="","",INDEX(#REF!,MATCH($B51+#REF!,#REF!,0),3))</f>
        <v/>
      </c>
      <c r="G51" s="23" t="str">
        <f>IF($B51="","",INDEX(#REF!,MATCH($B51+#REF!,#REF!,0),4))</f>
        <v/>
      </c>
      <c r="H51" s="23"/>
      <c r="I51" s="23" t="str">
        <f>IF($B51="","",INDEX(#REF!,MATCH($B51+#REF!,#REF!,0),7))</f>
        <v/>
      </c>
      <c r="J51" s="24"/>
      <c r="K51" s="25"/>
      <c r="L51" s="26"/>
      <c r="M51" s="26"/>
      <c r="N51" s="27"/>
      <c r="O51" s="26"/>
      <c r="P51" s="26"/>
      <c r="Q51" s="26"/>
      <c r="R51" s="26"/>
      <c r="S51" s="26"/>
      <c r="T51" s="26"/>
      <c r="U51" s="26"/>
      <c r="V51" s="28"/>
      <c r="W51" s="28"/>
      <c r="X51" s="28" t="str">
        <f>IFERROR(VLOOKUP(D51&amp;E51,#REF!,4,),"")</f>
        <v/>
      </c>
      <c r="Y51" s="26"/>
      <c r="AB51"/>
    </row>
    <row r="52" spans="1:28" ht="15.95" customHeight="1" x14ac:dyDescent="0.3">
      <c r="B52" s="23"/>
      <c r="C52" s="23"/>
      <c r="D52" s="23"/>
      <c r="E52" s="23"/>
      <c r="F52" s="23"/>
      <c r="G52" s="23"/>
      <c r="H52" s="23"/>
      <c r="I52" s="23"/>
      <c r="J52" s="24"/>
      <c r="K52" s="25"/>
      <c r="L52" s="26"/>
      <c r="M52" s="26"/>
      <c r="N52" s="27"/>
      <c r="O52" s="26"/>
      <c r="P52" s="26"/>
      <c r="Q52" s="26"/>
      <c r="R52" s="26"/>
      <c r="S52" s="26"/>
      <c r="T52" s="26"/>
      <c r="U52" s="26"/>
      <c r="V52" s="28"/>
      <c r="W52" s="28"/>
      <c r="X52" s="28"/>
      <c r="Y52" s="26"/>
      <c r="AB52"/>
    </row>
    <row r="53" spans="1:28" ht="15.95" customHeight="1" x14ac:dyDescent="0.3">
      <c r="A53" s="1" t="str">
        <f t="shared" ref="A53" si="10">D53&amp;E53</f>
        <v/>
      </c>
      <c r="B53" s="100"/>
      <c r="C53" s="100"/>
      <c r="D53" s="100" t="str">
        <f>IF($B53="","",INDEX(#REF!,MATCH($B53+#REF!,#REF!,0),1))</f>
        <v/>
      </c>
      <c r="E53" s="100"/>
      <c r="F53" s="100" t="str">
        <f>IF($B53="","",INDEX(#REF!,MATCH($B53+#REF!,#REF!,0),3))</f>
        <v/>
      </c>
      <c r="G53" s="100" t="str">
        <f>IF($B53="","",INDEX(#REF!,MATCH($B53+#REF!,#REF!,0),4))</f>
        <v/>
      </c>
      <c r="H53" s="100"/>
      <c r="I53" s="100" t="str">
        <f>IF($B53="","",INDEX(#REF!,MATCH($B53+#REF!,#REF!,0),7))</f>
        <v/>
      </c>
      <c r="J53" s="103"/>
      <c r="K53" s="104"/>
      <c r="L53" s="105"/>
      <c r="M53" s="105"/>
      <c r="N53" s="106"/>
      <c r="O53" s="105"/>
      <c r="P53" s="105"/>
      <c r="Q53" s="105"/>
      <c r="R53" s="105"/>
      <c r="S53" s="105"/>
      <c r="T53" s="105"/>
      <c r="U53" s="105"/>
      <c r="V53" s="107"/>
      <c r="W53" s="107"/>
      <c r="X53" s="107" t="str">
        <f>IFERROR(VLOOKUP(D53&amp;E53,#REF!,4,),"")</f>
        <v/>
      </c>
      <c r="Y53" s="105"/>
      <c r="AB53"/>
    </row>
    <row r="54" spans="1:28" x14ac:dyDescent="0.25">
      <c r="A54" s="1" t="str">
        <f t="shared" ref="A54" si="11">D54&amp;E54</f>
        <v/>
      </c>
    </row>
  </sheetData>
  <mergeCells count="35">
    <mergeCell ref="H1:X3"/>
    <mergeCell ref="D5:F5"/>
    <mergeCell ref="L5:M5"/>
    <mergeCell ref="N5:O5"/>
    <mergeCell ref="P5:U5"/>
    <mergeCell ref="Y6:Y7"/>
    <mergeCell ref="H20:W21"/>
    <mergeCell ref="D23:F23"/>
    <mergeCell ref="L23:M23"/>
    <mergeCell ref="N23:O23"/>
    <mergeCell ref="P23:U23"/>
    <mergeCell ref="L6:M6"/>
    <mergeCell ref="N6:N7"/>
    <mergeCell ref="O6:O7"/>
    <mergeCell ref="P6:V6"/>
    <mergeCell ref="W6:W7"/>
    <mergeCell ref="X6:X7"/>
    <mergeCell ref="Y24:Y25"/>
    <mergeCell ref="W42:W43"/>
    <mergeCell ref="X42:X43"/>
    <mergeCell ref="Y42:Y43"/>
    <mergeCell ref="H37:W39"/>
    <mergeCell ref="L24:M24"/>
    <mergeCell ref="P24:V24"/>
    <mergeCell ref="W24:W25"/>
    <mergeCell ref="N41:O41"/>
    <mergeCell ref="P41:U41"/>
    <mergeCell ref="L42:M42"/>
    <mergeCell ref="P42:V42"/>
    <mergeCell ref="X24:X25"/>
    <mergeCell ref="B41:B43"/>
    <mergeCell ref="B23:B25"/>
    <mergeCell ref="B5:B7"/>
    <mergeCell ref="D41:F41"/>
    <mergeCell ref="L41:M41"/>
  </mergeCells>
  <conditionalFormatting sqref="C42:AB43 B37:AB41 B54:AB54">
    <cfRule type="expression" dxfId="22" priority="5">
      <formula>$AB37="NG"</formula>
    </cfRule>
  </conditionalFormatting>
  <conditionalFormatting sqref="B8:Y22 B33:Y36 C23:Y25">
    <cfRule type="expression" dxfId="21" priority="9">
      <formula>#REF!="NG"</formula>
    </cfRule>
  </conditionalFormatting>
  <conditionalFormatting sqref="B23">
    <cfRule type="expression" dxfId="20" priority="13">
      <formula>#REF!="NG"</formula>
    </cfRule>
  </conditionalFormatting>
  <conditionalFormatting sqref="B26:Y32">
    <cfRule type="expression" dxfId="19" priority="3">
      <formula>#REF!="NG"</formula>
    </cfRule>
  </conditionalFormatting>
  <conditionalFormatting sqref="B51:Y53">
    <cfRule type="expression" dxfId="18" priority="2">
      <formula>#REF!="NG"</formula>
    </cfRule>
  </conditionalFormatting>
  <conditionalFormatting sqref="B44:Y50">
    <cfRule type="expression" dxfId="17" priority="1">
      <formula>#REF!="NG"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4D87-498F-428B-ACEE-760F4421EDD8}">
  <dimension ref="A1:AB54"/>
  <sheetViews>
    <sheetView topLeftCell="A37" zoomScale="83" zoomScaleNormal="83" workbookViewId="0">
      <selection activeCell="A44" sqref="A44:XFD50"/>
    </sheetView>
  </sheetViews>
  <sheetFormatPr defaultRowHeight="15.75" x14ac:dyDescent="0.25"/>
  <cols>
    <col min="1" max="1" width="1.5703125" style="1" customWidth="1"/>
    <col min="2" max="2" width="9.42578125" style="42" customWidth="1"/>
    <col min="3" max="3" width="6.85546875" customWidth="1"/>
    <col min="4" max="7" width="9.42578125" customWidth="1"/>
    <col min="8" max="8" width="0.2851562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6" customWidth="1"/>
    <col min="15" max="15" width="5.140625" customWidth="1"/>
    <col min="16" max="21" width="3.5703125" customWidth="1"/>
    <col min="22" max="22" width="3.5703125" style="7" customWidth="1"/>
    <col min="23" max="23" width="7.5703125" style="7" customWidth="1"/>
    <col min="24" max="24" width="10.42578125" style="7" customWidth="1"/>
    <col min="25" max="25" width="19.7109375" customWidth="1"/>
    <col min="28" max="28" width="28.28515625" style="39" customWidth="1"/>
  </cols>
  <sheetData>
    <row r="1" spans="1:28" ht="25.5" customHeight="1" x14ac:dyDescent="0.25">
      <c r="B1" s="2"/>
      <c r="H1" s="116" t="s">
        <v>80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AB1"/>
    </row>
    <row r="2" spans="1:28" ht="25.5" customHeight="1" x14ac:dyDescent="0.25">
      <c r="B2" s="2"/>
      <c r="G2" s="3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AB2"/>
    </row>
    <row r="3" spans="1:28" ht="25.5" customHeight="1" x14ac:dyDescent="0.25">
      <c r="B3" s="4"/>
      <c r="G3" s="3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AB3"/>
    </row>
    <row r="4" spans="1:28" ht="25.5" customHeight="1" x14ac:dyDescent="0.4">
      <c r="B4" s="5" t="s">
        <v>1</v>
      </c>
      <c r="AB4"/>
    </row>
    <row r="5" spans="1:28" s="41" customFormat="1" ht="25.5" customHeight="1" x14ac:dyDescent="0.25">
      <c r="A5" s="8"/>
      <c r="B5" s="110" t="s">
        <v>6</v>
      </c>
      <c r="C5" s="94" t="s">
        <v>2</v>
      </c>
      <c r="D5" s="111">
        <v>44909</v>
      </c>
      <c r="E5" s="111"/>
      <c r="F5" s="111"/>
      <c r="G5" s="11"/>
      <c r="H5" s="11"/>
      <c r="I5" s="11"/>
      <c r="J5" s="11"/>
      <c r="K5" s="11"/>
      <c r="L5" s="112"/>
      <c r="M5" s="113"/>
      <c r="N5" s="126" t="s">
        <v>3</v>
      </c>
      <c r="O5" s="127"/>
      <c r="P5" s="119">
        <v>6.6</v>
      </c>
      <c r="Q5" s="119"/>
      <c r="R5" s="119"/>
      <c r="S5" s="119"/>
      <c r="T5" s="119"/>
      <c r="U5" s="119"/>
      <c r="V5" s="12"/>
      <c r="W5" s="13" t="s">
        <v>4</v>
      </c>
      <c r="X5" s="12"/>
      <c r="Y5" s="13" t="s">
        <v>5</v>
      </c>
    </row>
    <row r="6" spans="1:28" s="41" customFormat="1" ht="25.5" customHeight="1" x14ac:dyDescent="0.25">
      <c r="A6" s="8"/>
      <c r="B6" s="108"/>
      <c r="C6" s="90"/>
      <c r="D6" s="15"/>
      <c r="E6" s="11"/>
      <c r="F6" s="11"/>
      <c r="G6" s="11" t="s">
        <v>7</v>
      </c>
      <c r="H6" s="11"/>
      <c r="I6" s="11"/>
      <c r="J6" s="11"/>
      <c r="K6" s="11"/>
      <c r="L6" s="117" t="s">
        <v>8</v>
      </c>
      <c r="M6" s="113"/>
      <c r="N6" s="122" t="s">
        <v>9</v>
      </c>
      <c r="O6" s="124" t="s">
        <v>10</v>
      </c>
      <c r="P6" s="117" t="s">
        <v>11</v>
      </c>
      <c r="Q6" s="112"/>
      <c r="R6" s="112"/>
      <c r="S6" s="112"/>
      <c r="T6" s="112"/>
      <c r="U6" s="112"/>
      <c r="V6" s="113"/>
      <c r="W6" s="124" t="s">
        <v>12</v>
      </c>
      <c r="X6" s="114" t="s">
        <v>13</v>
      </c>
      <c r="Y6" s="110" t="s">
        <v>14</v>
      </c>
    </row>
    <row r="7" spans="1:28" s="42" customFormat="1" ht="27.75" customHeight="1" x14ac:dyDescent="0.25">
      <c r="A7" s="16"/>
      <c r="B7" s="109"/>
      <c r="C7" s="17" t="s">
        <v>15</v>
      </c>
      <c r="D7" s="17" t="s">
        <v>16</v>
      </c>
      <c r="E7" s="18" t="s">
        <v>17</v>
      </c>
      <c r="F7" s="17" t="s">
        <v>18</v>
      </c>
      <c r="G7" s="17" t="s">
        <v>19</v>
      </c>
      <c r="H7" s="19" t="s">
        <v>20</v>
      </c>
      <c r="I7" s="19" t="s">
        <v>21</v>
      </c>
      <c r="J7" s="20" t="s">
        <v>22</v>
      </c>
      <c r="K7" s="21" t="s">
        <v>23</v>
      </c>
      <c r="L7" s="17" t="s">
        <v>24</v>
      </c>
      <c r="M7" s="17" t="s">
        <v>25</v>
      </c>
      <c r="N7" s="123"/>
      <c r="O7" s="125"/>
      <c r="P7" s="17" t="s">
        <v>26</v>
      </c>
      <c r="Q7" s="17" t="s">
        <v>27</v>
      </c>
      <c r="R7" s="17" t="s">
        <v>28</v>
      </c>
      <c r="S7" s="17" t="s">
        <v>29</v>
      </c>
      <c r="T7" s="17" t="s">
        <v>30</v>
      </c>
      <c r="U7" s="17" t="s">
        <v>31</v>
      </c>
      <c r="V7" s="22" t="s">
        <v>32</v>
      </c>
      <c r="W7" s="125"/>
      <c r="X7" s="115"/>
      <c r="Y7" s="109"/>
    </row>
    <row r="8" spans="1:28" ht="15.95" customHeight="1" x14ac:dyDescent="0.3">
      <c r="A8" s="1" t="str">
        <f>D8&amp;E8</f>
        <v/>
      </c>
      <c r="B8" s="23"/>
      <c r="C8" s="23" t="str">
        <f>+LEFT(G8,1)</f>
        <v/>
      </c>
      <c r="D8" s="23" t="str">
        <f>IF($B8="","",INDEX(#REF!,MATCH($B8,#REF!,0),1))</f>
        <v/>
      </c>
      <c r="E8" s="23" t="str">
        <f>IF($B8="","",INDEX(#REF!,MATCH($B8,#REF!,0),2))</f>
        <v/>
      </c>
      <c r="F8" s="23" t="str">
        <f>IF($B8="","",INDEX(#REF!,MATCH($B8,#REF!,0),3))</f>
        <v/>
      </c>
      <c r="G8" s="23" t="str">
        <f>IF($B8="","",INDEX(#REF!,MATCH($B8,#REF!,0),4))</f>
        <v/>
      </c>
      <c r="H8" s="23"/>
      <c r="I8" s="23" t="str">
        <f>IF($B8="","",INDEX(#REF!,MATCH($B8,#REF!,0),7))</f>
        <v/>
      </c>
      <c r="J8" s="24"/>
      <c r="K8" s="25"/>
      <c r="L8" s="23"/>
      <c r="M8" s="23" t="str">
        <f t="shared" ref="M8:M9" si="0">+LEFT(Q8,1)</f>
        <v/>
      </c>
      <c r="N8" s="23" t="str">
        <f>IF($B8="","",INDEX(#REF!,MATCH($B8,#REF!,0),1))</f>
        <v/>
      </c>
      <c r="O8" s="23" t="str">
        <f>IF($B8="","",INDEX(#REF!,MATCH($B8,#REF!,0),2))</f>
        <v/>
      </c>
      <c r="P8" s="23" t="str">
        <f>IF($B8="","",INDEX(#REF!,MATCH($B8,#REF!,0),3))</f>
        <v/>
      </c>
      <c r="Q8" s="23" t="str">
        <f>IF($B8="","",INDEX(#REF!,MATCH($B8,#REF!,0),4))</f>
        <v/>
      </c>
      <c r="R8" s="23"/>
      <c r="S8" s="23" t="str">
        <f>IF($B8="","",INDEX(#REF!,MATCH($B8,#REF!,0),7))</f>
        <v/>
      </c>
      <c r="T8" s="24"/>
      <c r="U8" s="25"/>
      <c r="V8" s="23"/>
      <c r="W8" s="23"/>
      <c r="X8" s="23" t="str">
        <f>IF($B8="","",INDEX(#REF!,MATCH($B8,#REF!,0),1))</f>
        <v/>
      </c>
      <c r="Y8" s="23" t="str">
        <f>IF($B8="","",INDEX(#REF!,MATCH($B8,#REF!,0),2))</f>
        <v/>
      </c>
      <c r="AB8"/>
    </row>
    <row r="9" spans="1:28" ht="15.95" customHeight="1" x14ac:dyDescent="0.3">
      <c r="A9" s="1" t="str">
        <f>D9&amp;E9</f>
        <v/>
      </c>
      <c r="B9" s="23"/>
      <c r="C9" s="23" t="str">
        <f>+LEFT(G9,1)</f>
        <v/>
      </c>
      <c r="D9" s="23" t="str">
        <f>IF($B9="","",INDEX(#REF!,MATCH($B9,#REF!,0),1))</f>
        <v/>
      </c>
      <c r="E9" s="23" t="str">
        <f>IF($B9="","",INDEX(#REF!,MATCH($B9,#REF!,0),2))</f>
        <v/>
      </c>
      <c r="F9" s="23" t="str">
        <f>IF($B9="","",INDEX(#REF!,MATCH($B9,#REF!,0),3))</f>
        <v/>
      </c>
      <c r="G9" s="23" t="str">
        <f>IF($B9="","",INDEX(#REF!,MATCH($B9,#REF!,0),4))</f>
        <v/>
      </c>
      <c r="H9" s="23"/>
      <c r="I9" s="23" t="str">
        <f>IF($B9="","",INDEX(#REF!,MATCH($B9,#REF!,0),7))</f>
        <v/>
      </c>
      <c r="J9" s="24"/>
      <c r="K9" s="25"/>
      <c r="L9" s="23"/>
      <c r="M9" s="23" t="str">
        <f t="shared" si="0"/>
        <v/>
      </c>
      <c r="N9" s="23" t="str">
        <f>IF($B9="","",INDEX(#REF!,MATCH($B9,#REF!,0),1))</f>
        <v/>
      </c>
      <c r="O9" s="23" t="str">
        <f>IF($B9="","",INDEX(#REF!,MATCH($B9,#REF!,0),2))</f>
        <v/>
      </c>
      <c r="P9" s="23" t="str">
        <f>IF($B9="","",INDEX(#REF!,MATCH($B9,#REF!,0),3))</f>
        <v/>
      </c>
      <c r="Q9" s="23" t="str">
        <f>IF($B9="","",INDEX(#REF!,MATCH($B9,#REF!,0),4))</f>
        <v/>
      </c>
      <c r="R9" s="23"/>
      <c r="S9" s="23" t="str">
        <f>IF($B9="","",INDEX(#REF!,MATCH($B9,#REF!,0),7))</f>
        <v/>
      </c>
      <c r="T9" s="24"/>
      <c r="U9" s="25"/>
      <c r="V9" s="23"/>
      <c r="W9" s="23"/>
      <c r="X9" s="23" t="str">
        <f>IF($B9="","",INDEX(#REF!,MATCH($B9,#REF!,0),1))</f>
        <v/>
      </c>
      <c r="Y9" s="23" t="str">
        <f>IF($B9="","",INDEX(#REF!,MATCH($B9,#REF!,0),2))</f>
        <v/>
      </c>
      <c r="AB9"/>
    </row>
    <row r="10" spans="1:28" ht="15.95" customHeight="1" x14ac:dyDescent="0.3">
      <c r="B10" s="23"/>
      <c r="C10" s="23"/>
      <c r="D10" s="23"/>
      <c r="E10" s="23"/>
      <c r="F10" s="23"/>
      <c r="G10" s="23"/>
      <c r="H10" s="23"/>
      <c r="I10" s="23"/>
      <c r="J10" s="24"/>
      <c r="K10" s="25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3"/>
      <c r="W10" s="23"/>
      <c r="X10" s="23"/>
      <c r="Y10" s="23"/>
      <c r="AB10"/>
    </row>
    <row r="11" spans="1:28" ht="15.95" customHeight="1" x14ac:dyDescent="0.3">
      <c r="B11" s="23"/>
      <c r="C11" s="23"/>
      <c r="D11" s="23"/>
      <c r="E11" s="23"/>
      <c r="F11" s="23"/>
      <c r="G11" s="23"/>
      <c r="H11" s="23"/>
      <c r="I11" s="23"/>
      <c r="J11" s="24"/>
      <c r="K11" s="25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3"/>
      <c r="W11" s="23"/>
      <c r="X11" s="23"/>
      <c r="Y11" s="23"/>
      <c r="AB11"/>
    </row>
    <row r="12" spans="1:28" ht="15.95" customHeight="1" x14ac:dyDescent="0.3"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3"/>
      <c r="M12" s="23"/>
      <c r="N12" s="23"/>
      <c r="O12" s="23"/>
      <c r="P12" s="23"/>
      <c r="Q12" s="23"/>
      <c r="R12" s="23"/>
      <c r="S12" s="23"/>
      <c r="T12" s="24"/>
      <c r="U12" s="25"/>
      <c r="V12" s="23"/>
      <c r="W12" s="23"/>
      <c r="X12" s="23"/>
      <c r="Y12" s="23"/>
      <c r="AB12"/>
    </row>
    <row r="13" spans="1:28" ht="15.95" customHeight="1" x14ac:dyDescent="0.3">
      <c r="B13" s="23"/>
      <c r="C13" s="23"/>
      <c r="D13" s="23"/>
      <c r="E13" s="23"/>
      <c r="F13" s="23"/>
      <c r="G13" s="23"/>
      <c r="H13" s="23"/>
      <c r="I13" s="23"/>
      <c r="J13" s="24"/>
      <c r="K13" s="25"/>
      <c r="L13" s="23"/>
      <c r="M13" s="23"/>
      <c r="N13" s="23"/>
      <c r="O13" s="23"/>
      <c r="P13" s="23"/>
      <c r="Q13" s="23"/>
      <c r="R13" s="23"/>
      <c r="S13" s="23"/>
      <c r="T13" s="24"/>
      <c r="U13" s="25"/>
      <c r="V13" s="23"/>
      <c r="W13" s="23"/>
      <c r="X13" s="23"/>
      <c r="Y13" s="23"/>
      <c r="AB13"/>
    </row>
    <row r="14" spans="1:28" ht="15.95" customHeight="1" x14ac:dyDescent="0.3">
      <c r="B14" s="23"/>
      <c r="C14" s="23"/>
      <c r="D14" s="23"/>
      <c r="E14" s="23"/>
      <c r="F14" s="23"/>
      <c r="G14" s="23"/>
      <c r="H14" s="23"/>
      <c r="I14" s="23"/>
      <c r="J14" s="24"/>
      <c r="K14" s="25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3"/>
      <c r="W14" s="23"/>
      <c r="X14" s="23"/>
      <c r="Y14" s="23"/>
      <c r="AB14"/>
    </row>
    <row r="15" spans="1:28" ht="15.95" customHeight="1" x14ac:dyDescent="0.3">
      <c r="B15" s="23"/>
      <c r="C15" s="23"/>
      <c r="D15" s="23"/>
      <c r="E15" s="23"/>
      <c r="F15" s="23"/>
      <c r="G15" s="23"/>
      <c r="H15" s="23"/>
      <c r="I15" s="23"/>
      <c r="J15" s="24"/>
      <c r="K15" s="25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3"/>
      <c r="W15" s="23"/>
      <c r="X15" s="23"/>
      <c r="Y15" s="23"/>
      <c r="AB15"/>
    </row>
    <row r="16" spans="1:28" ht="15" customHeight="1" x14ac:dyDescent="0.3">
      <c r="B16" s="23"/>
      <c r="C16" s="23"/>
      <c r="D16" s="23"/>
      <c r="E16" s="23"/>
      <c r="F16" s="23"/>
      <c r="G16" s="23"/>
      <c r="H16" s="23"/>
      <c r="I16" s="23"/>
      <c r="J16" s="24"/>
      <c r="K16" s="25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3"/>
      <c r="W16" s="23"/>
      <c r="X16" s="23"/>
      <c r="Y16" s="23"/>
      <c r="AB16"/>
    </row>
    <row r="17" spans="1:28" ht="15.95" customHeight="1" x14ac:dyDescent="0.3">
      <c r="A17" s="1" t="str">
        <f t="shared" ref="A17:A18" si="1">D17&amp;E17</f>
        <v/>
      </c>
      <c r="B17" s="23"/>
      <c r="C17" s="23" t="str">
        <f t="shared" ref="C17" si="2">+LEFT(G17,1)</f>
        <v/>
      </c>
      <c r="D17" s="23" t="str">
        <f>IF($B17="","",INDEX(#REF!,MATCH($B17,#REF!,0),1))</f>
        <v/>
      </c>
      <c r="E17" s="23" t="str">
        <f>IF($B17="","",INDEX(#REF!,MATCH($B17,#REF!,0),2))</f>
        <v/>
      </c>
      <c r="F17" s="23" t="str">
        <f>IF($B17="","",INDEX(#REF!,MATCH($B17,#REF!,0),3))</f>
        <v/>
      </c>
      <c r="G17" s="23" t="str">
        <f>IF($B17="","",INDEX(#REF!,MATCH($B17,#REF!,0),4))</f>
        <v/>
      </c>
      <c r="H17" s="23"/>
      <c r="I17" s="23" t="str">
        <f>IF($B17="","",INDEX(#REF!,MATCH($B17,#REF!,0),7))</f>
        <v/>
      </c>
      <c r="J17" s="24"/>
      <c r="K17" s="25"/>
      <c r="L17" s="23"/>
      <c r="M17" s="23" t="str">
        <f t="shared" ref="M17" si="3">+LEFT(Q17,1)</f>
        <v/>
      </c>
      <c r="N17" s="23" t="str">
        <f>IF($B17="","",INDEX(#REF!,MATCH($B17,#REF!,0),1))</f>
        <v/>
      </c>
      <c r="O17" s="23" t="str">
        <f>IF($B17="","",INDEX(#REF!,MATCH($B17,#REF!,0),2))</f>
        <v/>
      </c>
      <c r="P17" s="23" t="str">
        <f>IF($B17="","",INDEX(#REF!,MATCH($B17,#REF!,0),3))</f>
        <v/>
      </c>
      <c r="Q17" s="23" t="str">
        <f>IF($B17="","",INDEX(#REF!,MATCH($B17,#REF!,0),4))</f>
        <v/>
      </c>
      <c r="R17" s="23"/>
      <c r="S17" s="23" t="str">
        <f>IF($B17="","",INDEX(#REF!,MATCH($B17,#REF!,0),7))</f>
        <v/>
      </c>
      <c r="T17" s="24"/>
      <c r="U17" s="25"/>
      <c r="V17" s="23"/>
      <c r="W17" s="23"/>
      <c r="X17" s="23" t="str">
        <f>IF($B17="","",INDEX(#REF!,MATCH($B17,#REF!,0),1))</f>
        <v/>
      </c>
      <c r="Y17" s="23" t="str">
        <f>IF($B17="","",INDEX(#REF!,MATCH($B17,#REF!,0),2))</f>
        <v/>
      </c>
      <c r="AB17"/>
    </row>
    <row r="18" spans="1:28" s="43" customFormat="1" ht="15" customHeight="1" x14ac:dyDescent="0.25">
      <c r="A18" s="31" t="str">
        <f t="shared" si="1"/>
        <v/>
      </c>
      <c r="B18" s="32" t="s">
        <v>33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3"/>
      <c r="P18" s="33"/>
      <c r="Q18" s="33"/>
      <c r="R18" s="33"/>
      <c r="S18" s="33"/>
      <c r="T18" s="35"/>
      <c r="U18" s="36"/>
      <c r="V18" s="37"/>
      <c r="W18" s="37"/>
      <c r="X18" s="37"/>
      <c r="Y18" s="38"/>
    </row>
    <row r="19" spans="1:28" ht="19.5" customHeight="1" x14ac:dyDescent="0.25">
      <c r="B19" s="2"/>
      <c r="AB19"/>
    </row>
    <row r="20" spans="1:28" ht="32.25" customHeight="1" x14ac:dyDescent="0.25">
      <c r="B20" s="2"/>
      <c r="H20" s="116" t="s">
        <v>80</v>
      </c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3"/>
      <c r="AB20"/>
    </row>
    <row r="21" spans="1:28" ht="33.75" customHeight="1" x14ac:dyDescent="0.25">
      <c r="B21" s="4"/>
      <c r="G21" s="3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3"/>
      <c r="AB21"/>
    </row>
    <row r="22" spans="1:28" ht="22.5" customHeight="1" x14ac:dyDescent="0.4">
      <c r="B22" s="5" t="s">
        <v>37</v>
      </c>
      <c r="G22" s="44"/>
      <c r="H22" s="44"/>
      <c r="I22" s="44"/>
      <c r="J22" s="44"/>
      <c r="K22" s="44"/>
      <c r="L22" s="44"/>
      <c r="M22" s="44"/>
      <c r="N22" s="45"/>
      <c r="O22" s="44"/>
      <c r="P22" s="44"/>
      <c r="Q22" s="44"/>
      <c r="R22" s="44"/>
      <c r="S22" s="44"/>
      <c r="T22" s="44"/>
      <c r="U22" s="44"/>
      <c r="V22" s="44"/>
      <c r="W22" s="44"/>
      <c r="X22" s="44"/>
      <c r="AB22"/>
    </row>
    <row r="23" spans="1:28" ht="27" customHeight="1" x14ac:dyDescent="0.25">
      <c r="B23" s="110" t="s">
        <v>6</v>
      </c>
      <c r="C23" s="46" t="s">
        <v>2</v>
      </c>
      <c r="D23" s="111">
        <v>44909</v>
      </c>
      <c r="E23" s="111"/>
      <c r="F23" s="111"/>
      <c r="G23" s="11"/>
      <c r="H23" s="11"/>
      <c r="I23" s="11"/>
      <c r="J23" s="11"/>
      <c r="K23" s="11"/>
      <c r="L23" s="112"/>
      <c r="M23" s="113"/>
      <c r="N23" s="120" t="s">
        <v>3</v>
      </c>
      <c r="O23" s="121"/>
      <c r="P23" s="119">
        <f>P5</f>
        <v>6.6</v>
      </c>
      <c r="Q23" s="119"/>
      <c r="R23" s="119"/>
      <c r="S23" s="119"/>
      <c r="T23" s="119"/>
      <c r="U23" s="119"/>
      <c r="V23" s="12"/>
      <c r="W23" s="13" t="s">
        <v>4</v>
      </c>
      <c r="X23" s="12"/>
      <c r="Y23" s="13" t="s">
        <v>5</v>
      </c>
      <c r="AB23"/>
    </row>
    <row r="24" spans="1:28" ht="24.75" customHeight="1" x14ac:dyDescent="0.25">
      <c r="B24" s="108"/>
      <c r="C24" s="90"/>
      <c r="D24" s="15"/>
      <c r="E24" s="11"/>
      <c r="F24" s="11"/>
      <c r="G24" s="11" t="s">
        <v>7</v>
      </c>
      <c r="H24" s="11"/>
      <c r="I24" s="11"/>
      <c r="J24" s="11"/>
      <c r="K24" s="11"/>
      <c r="L24" s="117" t="s">
        <v>8</v>
      </c>
      <c r="M24" s="113"/>
      <c r="N24" s="47"/>
      <c r="O24" s="48"/>
      <c r="P24" s="117" t="s">
        <v>11</v>
      </c>
      <c r="Q24" s="112"/>
      <c r="R24" s="112"/>
      <c r="S24" s="112"/>
      <c r="T24" s="112"/>
      <c r="U24" s="112"/>
      <c r="V24" s="113"/>
      <c r="W24" s="114" t="s">
        <v>12</v>
      </c>
      <c r="X24" s="114" t="s">
        <v>13</v>
      </c>
      <c r="Y24" s="110" t="s">
        <v>14</v>
      </c>
      <c r="AB24"/>
    </row>
    <row r="25" spans="1:28" ht="22.5" customHeight="1" x14ac:dyDescent="0.25">
      <c r="B25" s="109"/>
      <c r="C25" s="17" t="s">
        <v>15</v>
      </c>
      <c r="D25" s="17" t="s">
        <v>16</v>
      </c>
      <c r="E25" s="17" t="s">
        <v>17</v>
      </c>
      <c r="F25" s="17" t="s">
        <v>18</v>
      </c>
      <c r="G25" s="17" t="s">
        <v>19</v>
      </c>
      <c r="H25" s="19" t="s">
        <v>20</v>
      </c>
      <c r="I25" s="19" t="s">
        <v>21</v>
      </c>
      <c r="J25" s="49" t="str">
        <f>J7</f>
        <v>Finish time
Eff: 100%</v>
      </c>
      <c r="K25" s="21" t="str">
        <f>K7</f>
        <v xml:space="preserve">Time
Eff: </v>
      </c>
      <c r="L25" s="17" t="s">
        <v>24</v>
      </c>
      <c r="M25" s="17" t="s">
        <v>25</v>
      </c>
      <c r="N25" s="92" t="s">
        <v>9</v>
      </c>
      <c r="O25" s="93" t="s">
        <v>10</v>
      </c>
      <c r="P25" s="17" t="s">
        <v>26</v>
      </c>
      <c r="Q25" s="17" t="s">
        <v>27</v>
      </c>
      <c r="R25" s="17" t="s">
        <v>28</v>
      </c>
      <c r="S25" s="17" t="s">
        <v>29</v>
      </c>
      <c r="T25" s="17" t="s">
        <v>30</v>
      </c>
      <c r="U25" s="17" t="s">
        <v>31</v>
      </c>
      <c r="V25" s="22" t="s">
        <v>32</v>
      </c>
      <c r="W25" s="115"/>
      <c r="X25" s="115"/>
      <c r="Y25" s="109"/>
      <c r="AB25"/>
    </row>
    <row r="26" spans="1:28" ht="15.95" customHeight="1" x14ac:dyDescent="0.3">
      <c r="A26" s="1" t="str">
        <f>D26&amp;E26</f>
        <v/>
      </c>
      <c r="B26" s="23"/>
      <c r="C26" s="23"/>
      <c r="D26" s="23" t="str">
        <f>IF($B26="","",INDEX(#REF!,MATCH($B26+#REF!,#REF!,0),1))</f>
        <v/>
      </c>
      <c r="E26" s="23"/>
      <c r="F26" s="23" t="str">
        <f>IF($B26="","",INDEX(#REF!,MATCH($B26+#REF!,#REF!,0),3))</f>
        <v/>
      </c>
      <c r="G26" s="23" t="str">
        <f>IF($B26="","",INDEX(#REF!,MATCH($B26+#REF!,#REF!,0),4))</f>
        <v/>
      </c>
      <c r="H26" s="23"/>
      <c r="I26" s="23" t="str">
        <f>IF($B26="","",INDEX(#REF!,MATCH($B26+#REF!,#REF!,0),7))</f>
        <v/>
      </c>
      <c r="J26" s="24"/>
      <c r="K26" s="25"/>
      <c r="L26" s="26"/>
      <c r="M26" s="26"/>
      <c r="N26" s="27"/>
      <c r="O26" s="26"/>
      <c r="P26" s="26"/>
      <c r="Q26" s="26"/>
      <c r="R26" s="26"/>
      <c r="S26" s="26"/>
      <c r="T26" s="26"/>
      <c r="U26" s="26"/>
      <c r="V26" s="28"/>
      <c r="W26" s="28"/>
      <c r="X26" s="28" t="str">
        <f>IFERROR(VLOOKUP(D26&amp;E26,#REF!,4,),"")</f>
        <v/>
      </c>
      <c r="Y26" s="26"/>
      <c r="AB26"/>
    </row>
    <row r="27" spans="1:28" ht="15.95" customHeight="1" x14ac:dyDescent="0.3">
      <c r="A27" s="1" t="str">
        <f>D27&amp;E27</f>
        <v/>
      </c>
      <c r="B27" s="23"/>
      <c r="C27" s="23" t="str">
        <f>+LEFT(G27,1)</f>
        <v/>
      </c>
      <c r="D27" s="23" t="str">
        <f>IF($B27="","",INDEX(#REF!,MATCH($B27,#REF!,0),1))</f>
        <v/>
      </c>
      <c r="E27" s="23" t="str">
        <f>IF($B27="","",INDEX(#REF!,MATCH($B27,#REF!,0),2))</f>
        <v/>
      </c>
      <c r="F27" s="23" t="str">
        <f>IF($B27="","",INDEX(#REF!,MATCH($B27,#REF!,0),3))</f>
        <v/>
      </c>
      <c r="G27" s="23" t="str">
        <f>IF($B27="","",INDEX(#REF!,MATCH($B27,#REF!,0),4))</f>
        <v/>
      </c>
      <c r="H27" s="23"/>
      <c r="I27" s="23" t="str">
        <f>IF($B27="","",INDEX(#REF!,MATCH($B27,#REF!,0),7))</f>
        <v/>
      </c>
      <c r="J27" s="24"/>
      <c r="K27" s="25"/>
      <c r="L27" s="23"/>
      <c r="M27" s="23" t="str">
        <f t="shared" ref="M27" si="4">+LEFT(Q27,1)</f>
        <v/>
      </c>
      <c r="N27" s="23" t="str">
        <f>IF($B27="","",INDEX(#REF!,MATCH($B27,#REF!,0),1))</f>
        <v/>
      </c>
      <c r="O27" s="23" t="str">
        <f>IF($B27="","",INDEX(#REF!,MATCH($B27,#REF!,0),2))</f>
        <v/>
      </c>
      <c r="P27" s="23" t="str">
        <f>IF($B27="","",INDEX(#REF!,MATCH($B27,#REF!,0),3))</f>
        <v/>
      </c>
      <c r="Q27" s="23" t="str">
        <f>IF($B27="","",INDEX(#REF!,MATCH($B27,#REF!,0),4))</f>
        <v/>
      </c>
      <c r="R27" s="23"/>
      <c r="S27" s="23" t="str">
        <f>IF($B27="","",INDEX(#REF!,MATCH($B27,#REF!,0),7))</f>
        <v/>
      </c>
      <c r="T27" s="24"/>
      <c r="U27" s="25"/>
      <c r="V27" s="23"/>
      <c r="W27" s="23"/>
      <c r="X27" s="23" t="str">
        <f>IF($B27="","",INDEX(#REF!,MATCH($B27,#REF!,0),1))</f>
        <v/>
      </c>
      <c r="Y27" s="23" t="str">
        <f>IF($B27="","",INDEX(#REF!,MATCH($B27,#REF!,0),2))</f>
        <v/>
      </c>
      <c r="AB27"/>
    </row>
    <row r="28" spans="1:28" ht="15.95" customHeight="1" x14ac:dyDescent="0.3">
      <c r="B28" s="23"/>
      <c r="C28" s="23"/>
      <c r="D28" s="23"/>
      <c r="E28" s="23"/>
      <c r="F28" s="23"/>
      <c r="G28" s="23"/>
      <c r="H28" s="23"/>
      <c r="I28" s="23"/>
      <c r="J28" s="24"/>
      <c r="K28" s="25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3"/>
      <c r="W28" s="23"/>
      <c r="X28" s="23"/>
      <c r="Y28" s="23"/>
      <c r="AB28"/>
    </row>
    <row r="29" spans="1:28" ht="15.95" customHeight="1" x14ac:dyDescent="0.3">
      <c r="B29" s="23"/>
      <c r="C29" s="23"/>
      <c r="D29" s="23"/>
      <c r="E29" s="23"/>
      <c r="F29" s="23"/>
      <c r="G29" s="23"/>
      <c r="H29" s="23"/>
      <c r="I29" s="23"/>
      <c r="J29" s="24"/>
      <c r="K29" s="25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3"/>
      <c r="W29" s="23"/>
      <c r="X29" s="23"/>
      <c r="Y29" s="23"/>
      <c r="AB29"/>
    </row>
    <row r="30" spans="1:28" ht="15.95" customHeight="1" x14ac:dyDescent="0.3">
      <c r="B30" s="23"/>
      <c r="C30" s="23"/>
      <c r="D30" s="23"/>
      <c r="E30" s="23"/>
      <c r="F30" s="23"/>
      <c r="G30" s="23"/>
      <c r="H30" s="23"/>
      <c r="I30" s="23"/>
      <c r="J30" s="24"/>
      <c r="K30" s="25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3"/>
      <c r="W30" s="23"/>
      <c r="X30" s="23"/>
      <c r="Y30" s="23"/>
      <c r="AB30"/>
    </row>
    <row r="31" spans="1:28" ht="15.95" customHeight="1" x14ac:dyDescent="0.3">
      <c r="B31" s="23"/>
      <c r="C31" s="23"/>
      <c r="D31" s="23"/>
      <c r="E31" s="23"/>
      <c r="F31" s="23"/>
      <c r="G31" s="23"/>
      <c r="H31" s="23"/>
      <c r="I31" s="23"/>
      <c r="J31" s="24"/>
      <c r="K31" s="25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3"/>
      <c r="W31" s="23"/>
      <c r="X31" s="23"/>
      <c r="Y31" s="23"/>
      <c r="AB31"/>
    </row>
    <row r="32" spans="1:28" ht="15.95" customHeight="1" x14ac:dyDescent="0.3"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3"/>
      <c r="W32" s="23"/>
      <c r="X32" s="23"/>
      <c r="Y32" s="23"/>
      <c r="AB32"/>
    </row>
    <row r="33" spans="1:28" ht="15.95" customHeight="1" x14ac:dyDescent="0.3">
      <c r="B33" s="23"/>
      <c r="C33" s="23"/>
      <c r="D33" s="23"/>
      <c r="E33" s="23"/>
      <c r="F33" s="23"/>
      <c r="G33" s="23"/>
      <c r="H33" s="23"/>
      <c r="I33" s="23"/>
      <c r="J33" s="24"/>
      <c r="K33" s="25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3"/>
      <c r="W33" s="23"/>
      <c r="X33" s="23"/>
      <c r="Y33" s="23"/>
      <c r="AB33"/>
    </row>
    <row r="34" spans="1:28" ht="15.75" customHeight="1" x14ac:dyDescent="0.3">
      <c r="B34" s="23"/>
      <c r="C34" s="23"/>
      <c r="D34" s="23"/>
      <c r="E34" s="23"/>
      <c r="F34" s="23"/>
      <c r="G34" s="23"/>
      <c r="H34" s="23"/>
      <c r="I34" s="23"/>
      <c r="J34" s="24"/>
      <c r="K34" s="25"/>
      <c r="L34" s="26"/>
      <c r="M34" s="26"/>
      <c r="N34" s="27"/>
      <c r="O34" s="26"/>
      <c r="P34" s="26"/>
      <c r="Q34" s="26"/>
      <c r="R34" s="26"/>
      <c r="S34" s="26"/>
      <c r="T34" s="26"/>
      <c r="U34" s="26"/>
      <c r="V34" s="28"/>
      <c r="W34" s="28"/>
      <c r="X34" s="28"/>
      <c r="Y34" s="26"/>
      <c r="AB34"/>
    </row>
    <row r="35" spans="1:28" ht="15.95" customHeight="1" x14ac:dyDescent="0.3">
      <c r="A35" s="1" t="str">
        <f t="shared" ref="A35:A54" si="5">D35&amp;E35</f>
        <v/>
      </c>
      <c r="B35" s="100"/>
      <c r="C35" s="23"/>
      <c r="D35" s="23" t="str">
        <f>IF($B35="","",INDEX(#REF!,MATCH($B35+#REF!,#REF!,0),1))</f>
        <v/>
      </c>
      <c r="E35" s="23"/>
      <c r="F35" s="23" t="str">
        <f>IF($B35="","",INDEX(#REF!,MATCH($B35+#REF!,#REF!,0),3))</f>
        <v/>
      </c>
      <c r="G35" s="23" t="str">
        <f>IF($B35="","",INDEX(#REF!,MATCH($B35+#REF!,#REF!,0),4))</f>
        <v/>
      </c>
      <c r="H35" s="23"/>
      <c r="I35" s="23" t="str">
        <f>IF($B35="","",INDEX(#REF!,MATCH($B35+#REF!,#REF!,0),7))</f>
        <v/>
      </c>
      <c r="J35" s="24"/>
      <c r="K35" s="25"/>
      <c r="L35" s="26"/>
      <c r="M35" s="26"/>
      <c r="N35" s="27"/>
      <c r="O35" s="26"/>
      <c r="P35" s="26"/>
      <c r="Q35" s="26"/>
      <c r="R35" s="26"/>
      <c r="S35" s="26"/>
      <c r="T35" s="26"/>
      <c r="U35" s="26"/>
      <c r="V35" s="28"/>
      <c r="W35" s="28"/>
      <c r="X35" s="28" t="str">
        <f>IFERROR(VLOOKUP(D35&amp;E35,#REF!,4,),"")</f>
        <v/>
      </c>
      <c r="Y35" s="26"/>
      <c r="AB35"/>
    </row>
    <row r="36" spans="1:28" s="43" customFormat="1" ht="34.5" customHeight="1" x14ac:dyDescent="0.25">
      <c r="A36" s="31" t="str">
        <f t="shared" si="5"/>
        <v/>
      </c>
      <c r="B36" s="99" t="s">
        <v>33</v>
      </c>
      <c r="C36" s="38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3"/>
      <c r="P36" s="33"/>
      <c r="Q36" s="33"/>
      <c r="R36" s="33"/>
      <c r="S36" s="33"/>
      <c r="T36" s="35"/>
      <c r="U36" s="36"/>
      <c r="V36" s="37"/>
      <c r="W36" s="37"/>
      <c r="X36" s="37"/>
      <c r="Y36" s="38"/>
    </row>
    <row r="37" spans="1:28" ht="18.75" customHeight="1" x14ac:dyDescent="0.25">
      <c r="A37" s="1" t="str">
        <f t="shared" si="5"/>
        <v/>
      </c>
      <c r="B37" s="2"/>
      <c r="H37" s="116" t="s">
        <v>80</v>
      </c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3"/>
    </row>
    <row r="38" spans="1:28" ht="34.5" customHeight="1" x14ac:dyDescent="0.25">
      <c r="A38" s="1" t="str">
        <f t="shared" si="5"/>
        <v/>
      </c>
      <c r="B38" s="2"/>
      <c r="G38" s="3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3"/>
    </row>
    <row r="39" spans="1:28" ht="26.25" customHeight="1" x14ac:dyDescent="0.25">
      <c r="A39" s="1" t="str">
        <f t="shared" si="5"/>
        <v/>
      </c>
      <c r="B39" s="4"/>
      <c r="G39" s="3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3"/>
    </row>
    <row r="40" spans="1:28" ht="26.25" customHeight="1" x14ac:dyDescent="0.4">
      <c r="A40" s="1" t="str">
        <f t="shared" si="5"/>
        <v/>
      </c>
      <c r="B40" s="5" t="s">
        <v>38</v>
      </c>
    </row>
    <row r="41" spans="1:28" ht="26.25" x14ac:dyDescent="0.25">
      <c r="A41" s="1" t="str">
        <f t="shared" si="5"/>
        <v>44909</v>
      </c>
      <c r="B41" s="108" t="s">
        <v>6</v>
      </c>
      <c r="C41" s="46" t="s">
        <v>2</v>
      </c>
      <c r="D41" s="111">
        <v>44909</v>
      </c>
      <c r="E41" s="111"/>
      <c r="F41" s="111"/>
      <c r="G41" s="11"/>
      <c r="H41" s="11"/>
      <c r="I41" s="11"/>
      <c r="J41" s="11"/>
      <c r="K41" s="11"/>
      <c r="L41" s="112"/>
      <c r="M41" s="113"/>
      <c r="N41" s="118" t="s">
        <v>3</v>
      </c>
      <c r="O41" s="119"/>
      <c r="P41" s="119">
        <f>P5</f>
        <v>6.6</v>
      </c>
      <c r="Q41" s="119"/>
      <c r="R41" s="119"/>
      <c r="S41" s="119"/>
      <c r="T41" s="119"/>
      <c r="U41" s="119"/>
      <c r="V41" s="12"/>
      <c r="W41" s="13" t="s">
        <v>4</v>
      </c>
      <c r="X41" s="12"/>
      <c r="Y41" s="13" t="s">
        <v>5</v>
      </c>
    </row>
    <row r="42" spans="1:28" ht="24" customHeight="1" x14ac:dyDescent="0.25">
      <c r="A42" s="1" t="str">
        <f t="shared" si="5"/>
        <v/>
      </c>
      <c r="B42" s="108"/>
      <c r="C42" s="90"/>
      <c r="D42" s="15"/>
      <c r="E42" s="11"/>
      <c r="F42" s="11"/>
      <c r="G42" s="11" t="s">
        <v>7</v>
      </c>
      <c r="H42" s="11"/>
      <c r="I42" s="11"/>
      <c r="J42" s="11"/>
      <c r="K42" s="11"/>
      <c r="L42" s="117" t="s">
        <v>8</v>
      </c>
      <c r="M42" s="113"/>
      <c r="N42" s="47"/>
      <c r="O42" s="48"/>
      <c r="P42" s="117" t="s">
        <v>11</v>
      </c>
      <c r="Q42" s="112"/>
      <c r="R42" s="112"/>
      <c r="S42" s="112"/>
      <c r="T42" s="112"/>
      <c r="U42" s="112"/>
      <c r="V42" s="113"/>
      <c r="W42" s="114" t="s">
        <v>12</v>
      </c>
      <c r="X42" s="114" t="s">
        <v>13</v>
      </c>
      <c r="Y42" s="110" t="s">
        <v>14</v>
      </c>
    </row>
    <row r="43" spans="1:28" ht="30" customHeight="1" x14ac:dyDescent="0.25">
      <c r="A43" s="1" t="str">
        <f t="shared" si="5"/>
        <v>Lot noNo in Lot</v>
      </c>
      <c r="B43" s="109"/>
      <c r="C43" s="17" t="s">
        <v>15</v>
      </c>
      <c r="D43" s="17" t="s">
        <v>16</v>
      </c>
      <c r="E43" s="17" t="s">
        <v>17</v>
      </c>
      <c r="F43" s="17" t="s">
        <v>18</v>
      </c>
      <c r="G43" s="17" t="s">
        <v>19</v>
      </c>
      <c r="H43" s="19"/>
      <c r="I43" s="19" t="s">
        <v>21</v>
      </c>
      <c r="J43" s="20" t="str">
        <f>J7</f>
        <v>Finish time
Eff: 100%</v>
      </c>
      <c r="K43" s="21" t="str">
        <f>K7</f>
        <v xml:space="preserve">Time
Eff: </v>
      </c>
      <c r="L43" s="17" t="s">
        <v>24</v>
      </c>
      <c r="M43" s="17" t="s">
        <v>25</v>
      </c>
      <c r="N43" s="92" t="s">
        <v>9</v>
      </c>
      <c r="O43" s="91" t="s">
        <v>39</v>
      </c>
      <c r="P43" s="17" t="s">
        <v>26</v>
      </c>
      <c r="Q43" s="17" t="s">
        <v>27</v>
      </c>
      <c r="R43" s="17" t="s">
        <v>28</v>
      </c>
      <c r="S43" s="17" t="s">
        <v>29</v>
      </c>
      <c r="T43" s="17" t="s">
        <v>30</v>
      </c>
      <c r="U43" s="17" t="s">
        <v>31</v>
      </c>
      <c r="V43" s="22" t="s">
        <v>32</v>
      </c>
      <c r="W43" s="115"/>
      <c r="X43" s="115"/>
      <c r="Y43" s="109"/>
    </row>
    <row r="44" spans="1:28" ht="15.95" customHeight="1" x14ac:dyDescent="0.3">
      <c r="A44" s="1" t="str">
        <f>D44&amp;E44</f>
        <v/>
      </c>
      <c r="B44" s="23"/>
      <c r="C44" s="23"/>
      <c r="D44" s="23" t="str">
        <f>IF($B44="","",INDEX(#REF!,MATCH($B44+#REF!,#REF!,0),1))</f>
        <v/>
      </c>
      <c r="E44" s="23"/>
      <c r="F44" s="23" t="str">
        <f>IF($B44="","",INDEX(#REF!,MATCH($B44+#REF!,#REF!,0),3))</f>
        <v/>
      </c>
      <c r="G44" s="23" t="str">
        <f>IF($B44="","",INDEX(#REF!,MATCH($B44+#REF!,#REF!,0),4))</f>
        <v/>
      </c>
      <c r="H44" s="23"/>
      <c r="I44" s="23" t="str">
        <f>IF($B44="","",INDEX(#REF!,MATCH($B44+#REF!,#REF!,0),7))</f>
        <v/>
      </c>
      <c r="J44" s="24"/>
      <c r="K44" s="25"/>
      <c r="L44" s="26"/>
      <c r="M44" s="26"/>
      <c r="N44" s="27"/>
      <c r="O44" s="26"/>
      <c r="P44" s="26"/>
      <c r="Q44" s="26"/>
      <c r="R44" s="26"/>
      <c r="S44" s="26"/>
      <c r="T44" s="26"/>
      <c r="U44" s="26"/>
      <c r="V44" s="28"/>
      <c r="W44" s="28"/>
      <c r="X44" s="28" t="str">
        <f>IFERROR(VLOOKUP(D44&amp;E44,#REF!,4,),"")</f>
        <v/>
      </c>
      <c r="Y44" s="26"/>
      <c r="AB44"/>
    </row>
    <row r="45" spans="1:28" ht="15.95" customHeight="1" x14ac:dyDescent="0.3">
      <c r="A45" s="1" t="str">
        <f>D45&amp;E45</f>
        <v/>
      </c>
      <c r="B45" s="23"/>
      <c r="C45" s="23" t="str">
        <f>+LEFT(G45,1)</f>
        <v/>
      </c>
      <c r="D45" s="23" t="str">
        <f>IF($B45="","",INDEX(#REF!,MATCH($B45,#REF!,0),1))</f>
        <v/>
      </c>
      <c r="E45" s="23" t="str">
        <f>IF($B45="","",INDEX(#REF!,MATCH($B45,#REF!,0),2))</f>
        <v/>
      </c>
      <c r="F45" s="23" t="str">
        <f>IF($B45="","",INDEX(#REF!,MATCH($B45,#REF!,0),3))</f>
        <v/>
      </c>
      <c r="G45" s="23" t="str">
        <f>IF($B45="","",INDEX(#REF!,MATCH($B45,#REF!,0),4))</f>
        <v/>
      </c>
      <c r="H45" s="23"/>
      <c r="I45" s="23" t="str">
        <f>IF($B45="","",INDEX(#REF!,MATCH($B45,#REF!,0),7))</f>
        <v/>
      </c>
      <c r="J45" s="24"/>
      <c r="K45" s="25"/>
      <c r="L45" s="23"/>
      <c r="M45" s="23" t="str">
        <f t="shared" ref="M45" si="6">+LEFT(Q45,1)</f>
        <v/>
      </c>
      <c r="N45" s="23" t="str">
        <f>IF($B45="","",INDEX(#REF!,MATCH($B45,#REF!,0),1))</f>
        <v/>
      </c>
      <c r="O45" s="23" t="str">
        <f>IF($B45="","",INDEX(#REF!,MATCH($B45,#REF!,0),2))</f>
        <v/>
      </c>
      <c r="P45" s="23" t="str">
        <f>IF($B45="","",INDEX(#REF!,MATCH($B45,#REF!,0),3))</f>
        <v/>
      </c>
      <c r="Q45" s="23" t="str">
        <f>IF($B45="","",INDEX(#REF!,MATCH($B45,#REF!,0),4))</f>
        <v/>
      </c>
      <c r="R45" s="23"/>
      <c r="S45" s="23" t="str">
        <f>IF($B45="","",INDEX(#REF!,MATCH($B45,#REF!,0),7))</f>
        <v/>
      </c>
      <c r="T45" s="24"/>
      <c r="U45" s="25"/>
      <c r="V45" s="23"/>
      <c r="W45" s="23"/>
      <c r="X45" s="23" t="str">
        <f>IF($B45="","",INDEX(#REF!,MATCH($B45,#REF!,0),1))</f>
        <v/>
      </c>
      <c r="Y45" s="23" t="str">
        <f>IF($B45="","",INDEX(#REF!,MATCH($B45,#REF!,0),2))</f>
        <v/>
      </c>
      <c r="AB45"/>
    </row>
    <row r="46" spans="1:28" ht="15.95" customHeight="1" x14ac:dyDescent="0.3">
      <c r="B46" s="23"/>
      <c r="C46" s="23"/>
      <c r="D46" s="23"/>
      <c r="E46" s="23"/>
      <c r="F46" s="23"/>
      <c r="G46" s="23"/>
      <c r="H46" s="23"/>
      <c r="I46" s="23"/>
      <c r="J46" s="24"/>
      <c r="K46" s="25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3"/>
      <c r="W46" s="23"/>
      <c r="X46" s="23"/>
      <c r="Y46" s="23"/>
      <c r="AB46"/>
    </row>
    <row r="47" spans="1:28" ht="15.95" customHeight="1" x14ac:dyDescent="0.3">
      <c r="B47" s="23"/>
      <c r="C47" s="23"/>
      <c r="D47" s="23"/>
      <c r="E47" s="23"/>
      <c r="F47" s="23"/>
      <c r="G47" s="23"/>
      <c r="H47" s="23"/>
      <c r="I47" s="23"/>
      <c r="J47" s="24"/>
      <c r="K47" s="25"/>
      <c r="L47" s="23"/>
      <c r="M47" s="23"/>
      <c r="N47" s="23"/>
      <c r="O47" s="23"/>
      <c r="P47" s="23"/>
      <c r="Q47" s="23"/>
      <c r="R47" s="23"/>
      <c r="S47" s="23"/>
      <c r="T47" s="24"/>
      <c r="U47" s="25"/>
      <c r="V47" s="23"/>
      <c r="W47" s="23"/>
      <c r="X47" s="23"/>
      <c r="Y47" s="23"/>
      <c r="AB47"/>
    </row>
    <row r="48" spans="1:28" ht="15.95" customHeight="1" x14ac:dyDescent="0.3">
      <c r="B48" s="23"/>
      <c r="C48" s="23"/>
      <c r="D48" s="23"/>
      <c r="E48" s="23"/>
      <c r="F48" s="23"/>
      <c r="G48" s="23"/>
      <c r="H48" s="23"/>
      <c r="I48" s="23"/>
      <c r="J48" s="24"/>
      <c r="K48" s="25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3"/>
      <c r="W48" s="23"/>
      <c r="X48" s="23"/>
      <c r="Y48" s="23"/>
      <c r="AB48"/>
    </row>
    <row r="49" spans="1:28" ht="15.95" customHeight="1" x14ac:dyDescent="0.3">
      <c r="B49" s="23"/>
      <c r="C49" s="23"/>
      <c r="D49" s="23"/>
      <c r="E49" s="23"/>
      <c r="F49" s="23"/>
      <c r="G49" s="23"/>
      <c r="H49" s="23"/>
      <c r="I49" s="23"/>
      <c r="J49" s="24"/>
      <c r="K49" s="25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3"/>
      <c r="W49" s="23"/>
      <c r="X49" s="23"/>
      <c r="Y49" s="23"/>
      <c r="AB49"/>
    </row>
    <row r="50" spans="1:28" ht="15.95" customHeight="1" x14ac:dyDescent="0.3">
      <c r="B50" s="23"/>
      <c r="C50" s="23"/>
      <c r="D50" s="23"/>
      <c r="E50" s="23"/>
      <c r="F50" s="23"/>
      <c r="G50" s="23"/>
      <c r="H50" s="23"/>
      <c r="I50" s="23"/>
      <c r="J50" s="24"/>
      <c r="K50" s="25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3"/>
      <c r="W50" s="23"/>
      <c r="X50" s="23"/>
      <c r="Y50" s="23"/>
      <c r="AB50"/>
    </row>
    <row r="51" spans="1:28" ht="15.95" customHeight="1" x14ac:dyDescent="0.3">
      <c r="B51" s="23"/>
      <c r="C51" s="23"/>
      <c r="D51" s="23"/>
      <c r="E51" s="23"/>
      <c r="F51" s="23"/>
      <c r="G51" s="23"/>
      <c r="H51" s="23"/>
      <c r="I51" s="23"/>
      <c r="J51" s="24"/>
      <c r="K51" s="25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3"/>
      <c r="W51" s="23"/>
      <c r="X51" s="23"/>
      <c r="Y51" s="23"/>
      <c r="AB51"/>
    </row>
    <row r="52" spans="1:28" ht="15.75" customHeight="1" x14ac:dyDescent="0.3">
      <c r="B52" s="23"/>
      <c r="C52" s="23"/>
      <c r="D52" s="23"/>
      <c r="E52" s="23"/>
      <c r="F52" s="23"/>
      <c r="G52" s="23"/>
      <c r="H52" s="23"/>
      <c r="I52" s="23"/>
      <c r="J52" s="24"/>
      <c r="K52" s="25"/>
      <c r="L52" s="26"/>
      <c r="M52" s="26"/>
      <c r="N52" s="27"/>
      <c r="O52" s="26"/>
      <c r="P52" s="26"/>
      <c r="Q52" s="26"/>
      <c r="R52" s="26"/>
      <c r="S52" s="26"/>
      <c r="T52" s="26"/>
      <c r="U52" s="26"/>
      <c r="V52" s="28"/>
      <c r="W52" s="28"/>
      <c r="X52" s="28"/>
      <c r="Y52" s="26"/>
      <c r="AB52"/>
    </row>
    <row r="53" spans="1:28" ht="15.95" customHeight="1" x14ac:dyDescent="0.3">
      <c r="A53" s="1" t="str">
        <f t="shared" ref="A53" si="7">D53&amp;E53</f>
        <v/>
      </c>
      <c r="B53" s="100"/>
      <c r="C53" s="100"/>
      <c r="D53" s="100" t="str">
        <f>IF($B53="","",INDEX(#REF!,MATCH($B53+#REF!,#REF!,0),1))</f>
        <v/>
      </c>
      <c r="E53" s="100"/>
      <c r="F53" s="100" t="str">
        <f>IF($B53="","",INDEX(#REF!,MATCH($B53+#REF!,#REF!,0),3))</f>
        <v/>
      </c>
      <c r="G53" s="100" t="str">
        <f>IF($B53="","",INDEX(#REF!,MATCH($B53+#REF!,#REF!,0),4))</f>
        <v/>
      </c>
      <c r="H53" s="100"/>
      <c r="I53" s="100" t="str">
        <f>IF($B53="","",INDEX(#REF!,MATCH($B53+#REF!,#REF!,0),7))</f>
        <v/>
      </c>
      <c r="J53" s="103"/>
      <c r="K53" s="104"/>
      <c r="L53" s="105"/>
      <c r="M53" s="105"/>
      <c r="N53" s="106"/>
      <c r="O53" s="105"/>
      <c r="P53" s="105"/>
      <c r="Q53" s="105"/>
      <c r="R53" s="105"/>
      <c r="S53" s="105"/>
      <c r="T53" s="105"/>
      <c r="U53" s="105"/>
      <c r="V53" s="107"/>
      <c r="W53" s="107"/>
      <c r="X53" s="107" t="str">
        <f>IFERROR(VLOOKUP(D53&amp;E53,#REF!,4,),"")</f>
        <v/>
      </c>
      <c r="Y53" s="105"/>
      <c r="AB53"/>
    </row>
    <row r="54" spans="1:28" x14ac:dyDescent="0.25">
      <c r="A54" s="1" t="str">
        <f t="shared" si="5"/>
        <v/>
      </c>
    </row>
  </sheetData>
  <mergeCells count="35">
    <mergeCell ref="H1:X3"/>
    <mergeCell ref="W42:W43"/>
    <mergeCell ref="X42:X43"/>
    <mergeCell ref="Y42:Y43"/>
    <mergeCell ref="D5:F5"/>
    <mergeCell ref="L5:M5"/>
    <mergeCell ref="N5:O5"/>
    <mergeCell ref="P5:U5"/>
    <mergeCell ref="L6:M6"/>
    <mergeCell ref="P6:V6"/>
    <mergeCell ref="X6:X7"/>
    <mergeCell ref="Y6:Y7"/>
    <mergeCell ref="X24:X25"/>
    <mergeCell ref="Y24:Y25"/>
    <mergeCell ref="H37:W39"/>
    <mergeCell ref="B5:B7"/>
    <mergeCell ref="N6:N7"/>
    <mergeCell ref="O6:O7"/>
    <mergeCell ref="H20:W21"/>
    <mergeCell ref="B23:B25"/>
    <mergeCell ref="D23:F23"/>
    <mergeCell ref="L23:M23"/>
    <mergeCell ref="N23:O23"/>
    <mergeCell ref="P23:U23"/>
    <mergeCell ref="L24:M24"/>
    <mergeCell ref="P24:V24"/>
    <mergeCell ref="W24:W25"/>
    <mergeCell ref="W6:W7"/>
    <mergeCell ref="B41:B43"/>
    <mergeCell ref="D41:F41"/>
    <mergeCell ref="L41:M41"/>
    <mergeCell ref="N41:O41"/>
    <mergeCell ref="P41:U41"/>
    <mergeCell ref="L42:M42"/>
    <mergeCell ref="P42:V42"/>
  </mergeCells>
  <conditionalFormatting sqref="C42:AB43 B37:AB41 B54:AB54">
    <cfRule type="expression" dxfId="16" priority="5">
      <formula>$AB37="NG"</formula>
    </cfRule>
  </conditionalFormatting>
  <conditionalFormatting sqref="B8:Y8 B26:Y26 C23:Y25 B16:Y22 B34:Y36">
    <cfRule type="expression" dxfId="15" priority="6">
      <formula>#REF!="NG"</formula>
    </cfRule>
  </conditionalFormatting>
  <conditionalFormatting sqref="B23">
    <cfRule type="expression" dxfId="14" priority="7">
      <formula>#REF!="NG"</formula>
    </cfRule>
  </conditionalFormatting>
  <conditionalFormatting sqref="B44:Y44 B52:Y53">
    <cfRule type="expression" dxfId="13" priority="2">
      <formula>#REF!="NG"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50C3FF1-7F79-42E3-BD2D-8897CFBD47A7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B9:Y15</xm:sqref>
        </x14:conditionalFormatting>
        <x14:conditionalFormatting xmlns:xm="http://schemas.microsoft.com/office/excel/2006/main">
          <x14:cfRule type="expression" priority="3" id="{01A98AB3-A29F-4351-83C2-7CBE682D942B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B27:Y33</xm:sqref>
        </x14:conditionalFormatting>
        <x14:conditionalFormatting xmlns:xm="http://schemas.microsoft.com/office/excel/2006/main">
          <x14:cfRule type="expression" priority="1" id="{B766A34F-E586-4463-A90F-DB392429A534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B45:Y51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3F4A-9F27-41D2-9F4E-341ACA07C182}">
  <dimension ref="A1:AB54"/>
  <sheetViews>
    <sheetView tabSelected="1" workbookViewId="0">
      <selection activeCell="H20" sqref="H20:W21"/>
    </sheetView>
  </sheetViews>
  <sheetFormatPr defaultRowHeight="15.75" x14ac:dyDescent="0.25"/>
  <cols>
    <col min="1" max="1" width="1.5703125" style="1" customWidth="1"/>
    <col min="2" max="2" width="9.42578125" style="42" customWidth="1"/>
    <col min="3" max="3" width="6.85546875" customWidth="1"/>
    <col min="4" max="7" width="9.42578125" customWidth="1"/>
    <col min="8" max="8" width="0.2851562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6" customWidth="1"/>
    <col min="15" max="15" width="5.140625" customWidth="1"/>
    <col min="16" max="21" width="3.5703125" customWidth="1"/>
    <col min="22" max="22" width="3.5703125" style="7" customWidth="1"/>
    <col min="23" max="23" width="7.5703125" style="7" customWidth="1"/>
    <col min="24" max="24" width="10.42578125" style="7" customWidth="1"/>
    <col min="25" max="25" width="19.7109375" customWidth="1"/>
    <col min="28" max="28" width="28.28515625" style="39" customWidth="1"/>
  </cols>
  <sheetData>
    <row r="1" spans="1:28" ht="25.5" customHeight="1" x14ac:dyDescent="0.25">
      <c r="B1" s="2"/>
      <c r="H1" s="116" t="s">
        <v>41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AB1"/>
    </row>
    <row r="2" spans="1:28" ht="25.5" customHeight="1" x14ac:dyDescent="0.25">
      <c r="B2" s="2"/>
      <c r="G2" s="3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AB2"/>
    </row>
    <row r="3" spans="1:28" ht="25.5" customHeight="1" x14ac:dyDescent="0.25">
      <c r="B3" s="4"/>
      <c r="G3" s="3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AB3"/>
    </row>
    <row r="4" spans="1:28" ht="25.5" customHeight="1" x14ac:dyDescent="0.4">
      <c r="B4" s="5" t="s">
        <v>1</v>
      </c>
      <c r="AB4"/>
    </row>
    <row r="5" spans="1:28" s="41" customFormat="1" ht="25.5" customHeight="1" x14ac:dyDescent="0.25">
      <c r="A5" s="8"/>
      <c r="B5" s="110" t="s">
        <v>6</v>
      </c>
      <c r="C5" s="94" t="s">
        <v>2</v>
      </c>
      <c r="D5" s="111">
        <v>44909</v>
      </c>
      <c r="E5" s="111"/>
      <c r="F5" s="111"/>
      <c r="G5" s="11"/>
      <c r="H5" s="11"/>
      <c r="I5" s="11"/>
      <c r="J5" s="11"/>
      <c r="K5" s="11"/>
      <c r="L5" s="112"/>
      <c r="M5" s="113"/>
      <c r="N5" s="126" t="s">
        <v>3</v>
      </c>
      <c r="O5" s="127"/>
      <c r="P5" s="119">
        <v>6.6</v>
      </c>
      <c r="Q5" s="119"/>
      <c r="R5" s="119"/>
      <c r="S5" s="119"/>
      <c r="T5" s="119"/>
      <c r="U5" s="119"/>
      <c r="V5" s="12"/>
      <c r="W5" s="13" t="s">
        <v>4</v>
      </c>
      <c r="X5" s="12"/>
      <c r="Y5" s="13" t="s">
        <v>5</v>
      </c>
    </row>
    <row r="6" spans="1:28" s="41" customFormat="1" ht="25.5" customHeight="1" x14ac:dyDescent="0.25">
      <c r="A6" s="8"/>
      <c r="B6" s="108"/>
      <c r="C6" s="90"/>
      <c r="D6" s="15"/>
      <c r="E6" s="11"/>
      <c r="F6" s="11"/>
      <c r="G6" s="11" t="s">
        <v>7</v>
      </c>
      <c r="H6" s="11"/>
      <c r="I6" s="11"/>
      <c r="J6" s="11"/>
      <c r="K6" s="11"/>
      <c r="L6" s="117" t="s">
        <v>8</v>
      </c>
      <c r="M6" s="113"/>
      <c r="N6" s="122" t="s">
        <v>9</v>
      </c>
      <c r="O6" s="124" t="s">
        <v>10</v>
      </c>
      <c r="P6" s="117" t="s">
        <v>11</v>
      </c>
      <c r="Q6" s="112"/>
      <c r="R6" s="112"/>
      <c r="S6" s="112"/>
      <c r="T6" s="112"/>
      <c r="U6" s="112"/>
      <c r="V6" s="113"/>
      <c r="W6" s="124" t="s">
        <v>12</v>
      </c>
      <c r="X6" s="114" t="s">
        <v>13</v>
      </c>
      <c r="Y6" s="110" t="s">
        <v>14</v>
      </c>
    </row>
    <row r="7" spans="1:28" s="42" customFormat="1" ht="27.75" customHeight="1" x14ac:dyDescent="0.25">
      <c r="A7" s="16"/>
      <c r="B7" s="109"/>
      <c r="C7" s="17" t="s">
        <v>15</v>
      </c>
      <c r="D7" s="17" t="s">
        <v>16</v>
      </c>
      <c r="E7" s="18" t="s">
        <v>17</v>
      </c>
      <c r="F7" s="17" t="s">
        <v>18</v>
      </c>
      <c r="G7" s="17" t="s">
        <v>19</v>
      </c>
      <c r="H7" s="19" t="s">
        <v>20</v>
      </c>
      <c r="I7" s="19" t="s">
        <v>21</v>
      </c>
      <c r="J7" s="20" t="s">
        <v>22</v>
      </c>
      <c r="K7" s="21" t="s">
        <v>23</v>
      </c>
      <c r="L7" s="17" t="s">
        <v>24</v>
      </c>
      <c r="M7" s="17" t="s">
        <v>25</v>
      </c>
      <c r="N7" s="123"/>
      <c r="O7" s="125"/>
      <c r="P7" s="17" t="s">
        <v>26</v>
      </c>
      <c r="Q7" s="17" t="s">
        <v>27</v>
      </c>
      <c r="R7" s="17" t="s">
        <v>28</v>
      </c>
      <c r="S7" s="17" t="s">
        <v>29</v>
      </c>
      <c r="T7" s="17" t="s">
        <v>30</v>
      </c>
      <c r="U7" s="17" t="s">
        <v>31</v>
      </c>
      <c r="V7" s="22" t="s">
        <v>32</v>
      </c>
      <c r="W7" s="125"/>
      <c r="X7" s="115"/>
      <c r="Y7" s="109"/>
    </row>
    <row r="8" spans="1:28" ht="15.95" customHeight="1" x14ac:dyDescent="0.3">
      <c r="A8" s="1" t="str">
        <f>D8&amp;E8</f>
        <v>LJ-78</v>
      </c>
      <c r="B8" s="74">
        <v>1</v>
      </c>
      <c r="C8" s="74" t="s">
        <v>42</v>
      </c>
      <c r="D8" s="74" t="s">
        <v>53</v>
      </c>
      <c r="E8" s="74">
        <v>8</v>
      </c>
      <c r="F8" s="74" t="s">
        <v>54</v>
      </c>
      <c r="G8" s="74" t="s">
        <v>55</v>
      </c>
      <c r="H8" s="74"/>
      <c r="I8" s="74" t="s">
        <v>56</v>
      </c>
      <c r="J8" s="75">
        <v>0.3051388888888889</v>
      </c>
      <c r="K8" s="25"/>
      <c r="L8" s="23"/>
      <c r="M8" s="23"/>
      <c r="N8" s="23"/>
      <c r="O8" s="23"/>
      <c r="P8" s="23"/>
      <c r="Q8" s="23"/>
      <c r="R8" s="23"/>
      <c r="S8" s="23"/>
      <c r="T8" s="24"/>
      <c r="U8" s="25"/>
      <c r="V8" s="23"/>
      <c r="W8" s="23"/>
      <c r="X8" s="23"/>
      <c r="Y8" s="23"/>
      <c r="AB8"/>
    </row>
    <row r="9" spans="1:28" ht="15.95" customHeight="1" x14ac:dyDescent="0.3">
      <c r="A9" s="1" t="str">
        <f>D9&amp;E9</f>
        <v/>
      </c>
      <c r="B9" s="23"/>
      <c r="C9" s="23" t="str">
        <f>+LEFT(G9,1)</f>
        <v/>
      </c>
      <c r="D9" s="23" t="str">
        <f>IF($B9="","",INDEX(#REF!,MATCH($B9,#REF!,0),1))</f>
        <v/>
      </c>
      <c r="E9" s="23" t="str">
        <f>IF($B9="","",INDEX(#REF!,MATCH($B9,#REF!,0),2))</f>
        <v/>
      </c>
      <c r="F9" s="23" t="str">
        <f>IF($B9="","",INDEX(#REF!,MATCH($B9,#REF!,0),3))</f>
        <v/>
      </c>
      <c r="G9" s="23" t="str">
        <f>IF($B9="","",INDEX(#REF!,MATCH($B9,#REF!,0),4))</f>
        <v/>
      </c>
      <c r="H9" s="23"/>
      <c r="I9" s="23" t="str">
        <f>IF($B9="","",INDEX(#REF!,MATCH($B9,#REF!,0),7))</f>
        <v/>
      </c>
      <c r="J9" s="24"/>
      <c r="K9" s="25"/>
      <c r="L9" s="23"/>
      <c r="M9" s="23" t="str">
        <f t="shared" ref="M9" si="0">+LEFT(Q9,1)</f>
        <v/>
      </c>
      <c r="N9" s="23" t="str">
        <f>IF($B9="","",INDEX(#REF!,MATCH($B9,#REF!,0),1))</f>
        <v/>
      </c>
      <c r="O9" s="23" t="str">
        <f>IF($B9="","",INDEX(#REF!,MATCH($B9,#REF!,0),2))</f>
        <v/>
      </c>
      <c r="P9" s="23" t="str">
        <f>IF($B9="","",INDEX(#REF!,MATCH($B9,#REF!,0),3))</f>
        <v/>
      </c>
      <c r="Q9" s="23" t="str">
        <f>IF($B9="","",INDEX(#REF!,MATCH($B9,#REF!,0),4))</f>
        <v/>
      </c>
      <c r="R9" s="23"/>
      <c r="S9" s="23" t="str">
        <f>IF($B9="","",INDEX(#REF!,MATCH($B9,#REF!,0),7))</f>
        <v/>
      </c>
      <c r="T9" s="24"/>
      <c r="U9" s="25"/>
      <c r="V9" s="23"/>
      <c r="W9" s="23"/>
      <c r="X9" s="23" t="str">
        <f>IF($B9="","",INDEX(#REF!,MATCH($B9,#REF!,0),1))</f>
        <v/>
      </c>
      <c r="Y9" s="23" t="str">
        <f>IF($B9="","",INDEX(#REF!,MATCH($B9,#REF!,0),2))</f>
        <v/>
      </c>
      <c r="AB9"/>
    </row>
    <row r="10" spans="1:28" ht="15.95" customHeight="1" x14ac:dyDescent="0.3">
      <c r="A10" s="1" t="str">
        <f>D10&amp;E10</f>
        <v/>
      </c>
      <c r="B10" s="23"/>
      <c r="C10" s="23" t="str">
        <f>+LEFT(G10,1)</f>
        <v/>
      </c>
      <c r="D10" s="23" t="str">
        <f>IF($B10="","",INDEX(#REF!,MATCH($B10,#REF!,0),1))</f>
        <v/>
      </c>
      <c r="E10" s="23" t="str">
        <f>IF($B10="","",INDEX(#REF!,MATCH($B10,#REF!,0),2))</f>
        <v/>
      </c>
      <c r="F10" s="23" t="str">
        <f>IF($B10="","",INDEX(#REF!,MATCH($B10,#REF!,0),3))</f>
        <v/>
      </c>
      <c r="G10" s="23" t="str">
        <f>IF($B10="","",INDEX(#REF!,MATCH($B10,#REF!,0),4))</f>
        <v/>
      </c>
      <c r="H10" s="23"/>
      <c r="I10" s="23" t="str">
        <f>IF($B10="","",INDEX(#REF!,MATCH($B10,#REF!,0),7))</f>
        <v/>
      </c>
      <c r="J10" s="24"/>
      <c r="K10" s="25"/>
      <c r="L10" s="23"/>
      <c r="M10" s="23" t="str">
        <f t="shared" ref="M10" si="1">+LEFT(Q10,1)</f>
        <v/>
      </c>
      <c r="N10" s="23" t="str">
        <f>IF($B10="","",INDEX(#REF!,MATCH($B10,#REF!,0),1))</f>
        <v/>
      </c>
      <c r="O10" s="23" t="str">
        <f>IF($B10="","",INDEX(#REF!,MATCH($B10,#REF!,0),2))</f>
        <v/>
      </c>
      <c r="P10" s="23" t="str">
        <f>IF($B10="","",INDEX(#REF!,MATCH($B10,#REF!,0),3))</f>
        <v/>
      </c>
      <c r="Q10" s="23" t="str">
        <f>IF($B10="","",INDEX(#REF!,MATCH($B10,#REF!,0),4))</f>
        <v/>
      </c>
      <c r="R10" s="23"/>
      <c r="S10" s="23" t="str">
        <f>IF($B10="","",INDEX(#REF!,MATCH($B10,#REF!,0),7))</f>
        <v/>
      </c>
      <c r="T10" s="24"/>
      <c r="U10" s="25"/>
      <c r="V10" s="23"/>
      <c r="W10" s="23"/>
      <c r="X10" s="23" t="str">
        <f>IF($B10="","",INDEX(#REF!,MATCH($B10,#REF!,0),1))</f>
        <v/>
      </c>
      <c r="Y10" s="23" t="str">
        <f>IF($B10="","",INDEX(#REF!,MATCH($B10,#REF!,0),2))</f>
        <v/>
      </c>
      <c r="AB10"/>
    </row>
    <row r="11" spans="1:28" ht="15.95" customHeight="1" x14ac:dyDescent="0.3">
      <c r="B11" s="23"/>
      <c r="C11" s="23"/>
      <c r="D11" s="23"/>
      <c r="E11" s="23"/>
      <c r="F11" s="23"/>
      <c r="G11" s="23"/>
      <c r="H11" s="23"/>
      <c r="I11" s="23"/>
      <c r="J11" s="24"/>
      <c r="K11" s="25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3"/>
      <c r="W11" s="23"/>
      <c r="X11" s="23"/>
      <c r="Y11" s="23"/>
      <c r="AB11"/>
    </row>
    <row r="12" spans="1:28" ht="15.95" customHeight="1" x14ac:dyDescent="0.3"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3"/>
      <c r="M12" s="23"/>
      <c r="N12" s="23"/>
      <c r="O12" s="23"/>
      <c r="P12" s="23"/>
      <c r="Q12" s="23"/>
      <c r="R12" s="23"/>
      <c r="S12" s="23"/>
      <c r="T12" s="24"/>
      <c r="U12" s="25"/>
      <c r="V12" s="23"/>
      <c r="W12" s="23"/>
      <c r="X12" s="23"/>
      <c r="Y12" s="23"/>
      <c r="AB12"/>
    </row>
    <row r="13" spans="1:28" ht="15.95" customHeight="1" x14ac:dyDescent="0.3">
      <c r="B13" s="23"/>
      <c r="C13" s="23"/>
      <c r="D13" s="23"/>
      <c r="E13" s="23"/>
      <c r="F13" s="23"/>
      <c r="G13" s="23"/>
      <c r="H13" s="23"/>
      <c r="I13" s="23"/>
      <c r="J13" s="24"/>
      <c r="K13" s="25"/>
      <c r="L13" s="23"/>
      <c r="M13" s="23"/>
      <c r="N13" s="23"/>
      <c r="O13" s="23"/>
      <c r="P13" s="23"/>
      <c r="Q13" s="23"/>
      <c r="R13" s="23"/>
      <c r="S13" s="23"/>
      <c r="T13" s="24"/>
      <c r="U13" s="25"/>
      <c r="V13" s="23"/>
      <c r="W13" s="23"/>
      <c r="X13" s="23"/>
      <c r="Y13" s="23"/>
      <c r="AB13"/>
    </row>
    <row r="14" spans="1:28" ht="15.95" customHeight="1" x14ac:dyDescent="0.3">
      <c r="B14" s="23"/>
      <c r="C14" s="23"/>
      <c r="D14" s="23"/>
      <c r="E14" s="23"/>
      <c r="F14" s="23"/>
      <c r="G14" s="23"/>
      <c r="H14" s="23"/>
      <c r="I14" s="23"/>
      <c r="J14" s="24"/>
      <c r="K14" s="25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3"/>
      <c r="W14" s="23"/>
      <c r="X14" s="23"/>
      <c r="Y14" s="23"/>
      <c r="AB14"/>
    </row>
    <row r="15" spans="1:28" ht="15.95" customHeight="1" x14ac:dyDescent="0.3">
      <c r="B15" s="23"/>
      <c r="C15" s="23"/>
      <c r="D15" s="23"/>
      <c r="E15" s="23"/>
      <c r="F15" s="23"/>
      <c r="G15" s="23"/>
      <c r="H15" s="23"/>
      <c r="I15" s="23"/>
      <c r="J15" s="24"/>
      <c r="K15" s="25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3"/>
      <c r="W15" s="23"/>
      <c r="X15" s="23"/>
      <c r="Y15" s="23"/>
      <c r="AB15"/>
    </row>
    <row r="16" spans="1:28" ht="15.95" customHeight="1" x14ac:dyDescent="0.3">
      <c r="B16" s="23"/>
      <c r="C16" s="23"/>
      <c r="D16" s="23"/>
      <c r="E16" s="23"/>
      <c r="F16" s="23"/>
      <c r="G16" s="23"/>
      <c r="H16" s="23"/>
      <c r="I16" s="23"/>
      <c r="J16" s="24"/>
      <c r="K16" s="25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3"/>
      <c r="W16" s="23"/>
      <c r="X16" s="23"/>
      <c r="Y16" s="23"/>
      <c r="AB16"/>
    </row>
    <row r="17" spans="1:28" ht="15.95" customHeight="1" x14ac:dyDescent="0.3">
      <c r="A17" s="1" t="str">
        <f t="shared" ref="A17:A18" si="2">D17&amp;E17</f>
        <v/>
      </c>
      <c r="B17" s="23"/>
      <c r="C17" s="23" t="str">
        <f t="shared" ref="C17" si="3">+LEFT(G17,1)</f>
        <v/>
      </c>
      <c r="D17" s="23" t="str">
        <f>IF($B17="","",INDEX(#REF!,MATCH($B17,#REF!,0),1))</f>
        <v/>
      </c>
      <c r="E17" s="23" t="str">
        <f>IF($B17="","",INDEX(#REF!,MATCH($B17,#REF!,0),2))</f>
        <v/>
      </c>
      <c r="F17" s="23" t="str">
        <f>IF($B17="","",INDEX(#REF!,MATCH($B17,#REF!,0),3))</f>
        <v/>
      </c>
      <c r="G17" s="23" t="str">
        <f>IF($B17="","",INDEX(#REF!,MATCH($B17,#REF!,0),4))</f>
        <v/>
      </c>
      <c r="H17" s="23"/>
      <c r="I17" s="23" t="str">
        <f>IF($B17="","",INDEX(#REF!,MATCH($B17,#REF!,0),7))</f>
        <v/>
      </c>
      <c r="J17" s="24"/>
      <c r="K17" s="25"/>
      <c r="L17" s="23"/>
      <c r="M17" s="23" t="str">
        <f t="shared" ref="M17" si="4">+LEFT(Q17,1)</f>
        <v/>
      </c>
      <c r="N17" s="23" t="str">
        <f>IF($B17="","",INDEX(#REF!,MATCH($B17,#REF!,0),1))</f>
        <v/>
      </c>
      <c r="O17" s="23" t="str">
        <f>IF($B17="","",INDEX(#REF!,MATCH($B17,#REF!,0),2))</f>
        <v/>
      </c>
      <c r="P17" s="23" t="str">
        <f>IF($B17="","",INDEX(#REF!,MATCH($B17,#REF!,0),3))</f>
        <v/>
      </c>
      <c r="Q17" s="23" t="str">
        <f>IF($B17="","",INDEX(#REF!,MATCH($B17,#REF!,0),4))</f>
        <v/>
      </c>
      <c r="R17" s="23"/>
      <c r="S17" s="23" t="str">
        <f>IF($B17="","",INDEX(#REF!,MATCH($B17,#REF!,0),7))</f>
        <v/>
      </c>
      <c r="T17" s="24"/>
      <c r="U17" s="25"/>
      <c r="V17" s="23"/>
      <c r="W17" s="23"/>
      <c r="X17" s="23" t="str">
        <f>IF($B17="","",INDEX(#REF!,MATCH($B17,#REF!,0),1))</f>
        <v/>
      </c>
      <c r="Y17" s="23" t="str">
        <f>IF($B17="","",INDEX(#REF!,MATCH($B17,#REF!,0),2))</f>
        <v/>
      </c>
      <c r="AB17"/>
    </row>
    <row r="18" spans="1:28" s="43" customFormat="1" ht="15" customHeight="1" x14ac:dyDescent="0.25">
      <c r="A18" s="31" t="str">
        <f t="shared" si="2"/>
        <v/>
      </c>
      <c r="B18" s="32" t="s">
        <v>33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3"/>
      <c r="P18" s="33"/>
      <c r="Q18" s="33"/>
      <c r="R18" s="33"/>
      <c r="S18" s="33"/>
      <c r="T18" s="35"/>
      <c r="U18" s="36"/>
      <c r="V18" s="37"/>
      <c r="W18" s="37"/>
      <c r="X18" s="37"/>
      <c r="Y18" s="38"/>
    </row>
    <row r="19" spans="1:28" ht="19.5" customHeight="1" x14ac:dyDescent="0.25">
      <c r="B19" s="2"/>
      <c r="AB19"/>
    </row>
    <row r="20" spans="1:28" ht="32.25" customHeight="1" x14ac:dyDescent="0.25">
      <c r="B20" s="2"/>
      <c r="H20" s="116" t="s">
        <v>41</v>
      </c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3"/>
      <c r="AB20"/>
    </row>
    <row r="21" spans="1:28" ht="33.75" customHeight="1" x14ac:dyDescent="0.25">
      <c r="B21" s="4"/>
      <c r="G21" s="3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3"/>
      <c r="AB21"/>
    </row>
    <row r="22" spans="1:28" ht="22.5" customHeight="1" x14ac:dyDescent="0.4">
      <c r="B22" s="5" t="s">
        <v>37</v>
      </c>
      <c r="G22" s="44"/>
      <c r="H22" s="44"/>
      <c r="I22" s="44"/>
      <c r="J22" s="44"/>
      <c r="K22" s="44"/>
      <c r="L22" s="44"/>
      <c r="M22" s="44"/>
      <c r="N22" s="45"/>
      <c r="O22" s="44"/>
      <c r="P22" s="44"/>
      <c r="Q22" s="44"/>
      <c r="R22" s="44"/>
      <c r="S22" s="44"/>
      <c r="T22" s="44"/>
      <c r="U22" s="44"/>
      <c r="V22" s="44"/>
      <c r="W22" s="44"/>
      <c r="X22" s="44"/>
      <c r="AB22"/>
    </row>
    <row r="23" spans="1:28" ht="27" customHeight="1" x14ac:dyDescent="0.25">
      <c r="B23" s="110" t="s">
        <v>6</v>
      </c>
      <c r="C23" s="46" t="s">
        <v>2</v>
      </c>
      <c r="D23" s="111">
        <v>44909</v>
      </c>
      <c r="E23" s="111"/>
      <c r="F23" s="111"/>
      <c r="G23" s="11"/>
      <c r="H23" s="11"/>
      <c r="I23" s="11"/>
      <c r="J23" s="11"/>
      <c r="K23" s="11"/>
      <c r="L23" s="112"/>
      <c r="M23" s="113"/>
      <c r="N23" s="120" t="s">
        <v>3</v>
      </c>
      <c r="O23" s="121"/>
      <c r="P23" s="119">
        <f>P5</f>
        <v>6.6</v>
      </c>
      <c r="Q23" s="119"/>
      <c r="R23" s="119"/>
      <c r="S23" s="119"/>
      <c r="T23" s="119"/>
      <c r="U23" s="119"/>
      <c r="V23" s="12"/>
      <c r="W23" s="13" t="s">
        <v>4</v>
      </c>
      <c r="X23" s="12"/>
      <c r="Y23" s="13" t="s">
        <v>5</v>
      </c>
      <c r="AB23"/>
    </row>
    <row r="24" spans="1:28" ht="24.75" customHeight="1" x14ac:dyDescent="0.25">
      <c r="B24" s="108"/>
      <c r="C24" s="90"/>
      <c r="D24" s="15"/>
      <c r="E24" s="11"/>
      <c r="F24" s="11"/>
      <c r="G24" s="11" t="s">
        <v>7</v>
      </c>
      <c r="H24" s="11"/>
      <c r="I24" s="11"/>
      <c r="J24" s="11"/>
      <c r="K24" s="11"/>
      <c r="L24" s="117" t="s">
        <v>8</v>
      </c>
      <c r="M24" s="113"/>
      <c r="N24" s="47"/>
      <c r="O24" s="48"/>
      <c r="P24" s="117" t="s">
        <v>11</v>
      </c>
      <c r="Q24" s="112"/>
      <c r="R24" s="112"/>
      <c r="S24" s="112"/>
      <c r="T24" s="112"/>
      <c r="U24" s="112"/>
      <c r="V24" s="113"/>
      <c r="W24" s="114" t="s">
        <v>12</v>
      </c>
      <c r="X24" s="114" t="s">
        <v>13</v>
      </c>
      <c r="Y24" s="110" t="s">
        <v>14</v>
      </c>
      <c r="AB24"/>
    </row>
    <row r="25" spans="1:28" ht="22.5" customHeight="1" x14ac:dyDescent="0.25">
      <c r="B25" s="109"/>
      <c r="C25" s="17" t="s">
        <v>15</v>
      </c>
      <c r="D25" s="17" t="s">
        <v>16</v>
      </c>
      <c r="E25" s="17" t="s">
        <v>17</v>
      </c>
      <c r="F25" s="17" t="s">
        <v>18</v>
      </c>
      <c r="G25" s="17" t="s">
        <v>19</v>
      </c>
      <c r="H25" s="19" t="s">
        <v>20</v>
      </c>
      <c r="I25" s="19" t="s">
        <v>21</v>
      </c>
      <c r="J25" s="49" t="str">
        <f>J7</f>
        <v>Finish time
Eff: 100%</v>
      </c>
      <c r="K25" s="21" t="str">
        <f>K7</f>
        <v xml:space="preserve">Time
Eff: </v>
      </c>
      <c r="L25" s="17" t="s">
        <v>24</v>
      </c>
      <c r="M25" s="17" t="s">
        <v>25</v>
      </c>
      <c r="N25" s="92" t="s">
        <v>9</v>
      </c>
      <c r="O25" s="93" t="s">
        <v>10</v>
      </c>
      <c r="P25" s="17" t="s">
        <v>26</v>
      </c>
      <c r="Q25" s="17" t="s">
        <v>27</v>
      </c>
      <c r="R25" s="17" t="s">
        <v>28</v>
      </c>
      <c r="S25" s="17" t="s">
        <v>29</v>
      </c>
      <c r="T25" s="17" t="s">
        <v>30</v>
      </c>
      <c r="U25" s="17" t="s">
        <v>31</v>
      </c>
      <c r="V25" s="22" t="s">
        <v>32</v>
      </c>
      <c r="W25" s="115"/>
      <c r="X25" s="115"/>
      <c r="Y25" s="109"/>
      <c r="AB25"/>
    </row>
    <row r="26" spans="1:28" ht="15.95" customHeight="1" x14ac:dyDescent="0.3">
      <c r="A26" s="1" t="str">
        <f>D26&amp;E26</f>
        <v/>
      </c>
      <c r="B26" s="23"/>
      <c r="C26" s="23"/>
      <c r="D26" s="23" t="str">
        <f>IF($B26="","",INDEX(#REF!,MATCH($B26+#REF!,#REF!,0),1))</f>
        <v/>
      </c>
      <c r="E26" s="23"/>
      <c r="F26" s="23" t="str">
        <f>IF($B26="","",INDEX(#REF!,MATCH($B26+#REF!,#REF!,0),3))</f>
        <v/>
      </c>
      <c r="G26" s="23" t="str">
        <f>IF($B26="","",INDEX(#REF!,MATCH($B26+#REF!,#REF!,0),4))</f>
        <v/>
      </c>
      <c r="H26" s="23"/>
      <c r="I26" s="23" t="str">
        <f>IF($B26="","",INDEX(#REF!,MATCH($B26+#REF!,#REF!,0),7))</f>
        <v/>
      </c>
      <c r="J26" s="24"/>
      <c r="K26" s="25"/>
      <c r="L26" s="26"/>
      <c r="M26" s="26"/>
      <c r="N26" s="27"/>
      <c r="O26" s="26"/>
      <c r="P26" s="26"/>
      <c r="Q26" s="26"/>
      <c r="R26" s="26"/>
      <c r="S26" s="26"/>
      <c r="T26" s="26"/>
      <c r="U26" s="26"/>
      <c r="V26" s="28"/>
      <c r="W26" s="28"/>
      <c r="X26" s="28" t="str">
        <f>IFERROR(VLOOKUP(D26&amp;E26,#REF!,4,),"")</f>
        <v/>
      </c>
      <c r="Y26" s="26"/>
      <c r="AB26"/>
    </row>
    <row r="27" spans="1:28" ht="15.95" customHeight="1" x14ac:dyDescent="0.3">
      <c r="A27" s="1" t="str">
        <f>D27&amp;E27</f>
        <v/>
      </c>
      <c r="B27" s="23"/>
      <c r="C27" s="23" t="str">
        <f>+LEFT(G27,1)</f>
        <v/>
      </c>
      <c r="D27" s="23" t="str">
        <f>IF($B27="","",INDEX(#REF!,MATCH($B27,#REF!,0),1))</f>
        <v/>
      </c>
      <c r="E27" s="23" t="str">
        <f>IF($B27="","",INDEX(#REF!,MATCH($B27,#REF!,0),2))</f>
        <v/>
      </c>
      <c r="F27" s="23" t="str">
        <f>IF($B27="","",INDEX(#REF!,MATCH($B27,#REF!,0),3))</f>
        <v/>
      </c>
      <c r="G27" s="23" t="str">
        <f>IF($B27="","",INDEX(#REF!,MATCH($B27,#REF!,0),4))</f>
        <v/>
      </c>
      <c r="H27" s="23"/>
      <c r="I27" s="23" t="str">
        <f>IF($B27="","",INDEX(#REF!,MATCH($B27,#REF!,0),7))</f>
        <v/>
      </c>
      <c r="J27" s="24"/>
      <c r="K27" s="25"/>
      <c r="L27" s="23"/>
      <c r="M27" s="23" t="str">
        <f t="shared" ref="M27:M28" si="5">+LEFT(Q27,1)</f>
        <v/>
      </c>
      <c r="N27" s="23" t="str">
        <f>IF($B27="","",INDEX(#REF!,MATCH($B27,#REF!,0),1))</f>
        <v/>
      </c>
      <c r="O27" s="23" t="str">
        <f>IF($B27="","",INDEX(#REF!,MATCH($B27,#REF!,0),2))</f>
        <v/>
      </c>
      <c r="P27" s="23" t="str">
        <f>IF($B27="","",INDEX(#REF!,MATCH($B27,#REF!,0),3))</f>
        <v/>
      </c>
      <c r="Q27" s="23" t="str">
        <f>IF($B27="","",INDEX(#REF!,MATCH($B27,#REF!,0),4))</f>
        <v/>
      </c>
      <c r="R27" s="23"/>
      <c r="S27" s="23" t="str">
        <f>IF($B27="","",INDEX(#REF!,MATCH($B27,#REF!,0),7))</f>
        <v/>
      </c>
      <c r="T27" s="24"/>
      <c r="U27" s="25"/>
      <c r="V27" s="23"/>
      <c r="W27" s="23"/>
      <c r="X27" s="23" t="str">
        <f>IF($B27="","",INDEX(#REF!,MATCH($B27,#REF!,0),1))</f>
        <v/>
      </c>
      <c r="Y27" s="23" t="str">
        <f>IF($B27="","",INDEX(#REF!,MATCH($B27,#REF!,0),2))</f>
        <v/>
      </c>
      <c r="AB27"/>
    </row>
    <row r="28" spans="1:28" ht="15.95" customHeight="1" x14ac:dyDescent="0.3">
      <c r="A28" s="1" t="str">
        <f>D28&amp;E28</f>
        <v/>
      </c>
      <c r="B28" s="23"/>
      <c r="C28" s="23" t="str">
        <f>+LEFT(G28,1)</f>
        <v/>
      </c>
      <c r="D28" s="23" t="str">
        <f>IF($B28="","",INDEX(#REF!,MATCH($B28,#REF!,0),1))</f>
        <v/>
      </c>
      <c r="E28" s="23" t="str">
        <f>IF($B28="","",INDEX(#REF!,MATCH($B28,#REF!,0),2))</f>
        <v/>
      </c>
      <c r="F28" s="23" t="str">
        <f>IF($B28="","",INDEX(#REF!,MATCH($B28,#REF!,0),3))</f>
        <v/>
      </c>
      <c r="G28" s="23" t="str">
        <f>IF($B28="","",INDEX(#REF!,MATCH($B28,#REF!,0),4))</f>
        <v/>
      </c>
      <c r="H28" s="23"/>
      <c r="I28" s="23" t="str">
        <f>IF($B28="","",INDEX(#REF!,MATCH($B28,#REF!,0),7))</f>
        <v/>
      </c>
      <c r="J28" s="24"/>
      <c r="K28" s="25"/>
      <c r="L28" s="23"/>
      <c r="M28" s="23" t="str">
        <f t="shared" si="5"/>
        <v/>
      </c>
      <c r="N28" s="23" t="str">
        <f>IF($B28="","",INDEX(#REF!,MATCH($B28,#REF!,0),1))</f>
        <v/>
      </c>
      <c r="O28" s="23" t="str">
        <f>IF($B28="","",INDEX(#REF!,MATCH($B28,#REF!,0),2))</f>
        <v/>
      </c>
      <c r="P28" s="23" t="str">
        <f>IF($B28="","",INDEX(#REF!,MATCH($B28,#REF!,0),3))</f>
        <v/>
      </c>
      <c r="Q28" s="23" t="str">
        <f>IF($B28="","",INDEX(#REF!,MATCH($B28,#REF!,0),4))</f>
        <v/>
      </c>
      <c r="R28" s="23"/>
      <c r="S28" s="23" t="str">
        <f>IF($B28="","",INDEX(#REF!,MATCH($B28,#REF!,0),7))</f>
        <v/>
      </c>
      <c r="T28" s="24"/>
      <c r="U28" s="25"/>
      <c r="V28" s="23"/>
      <c r="W28" s="23"/>
      <c r="X28" s="23" t="str">
        <f>IF($B28="","",INDEX(#REF!,MATCH($B28,#REF!,0),1))</f>
        <v/>
      </c>
      <c r="Y28" s="23" t="str">
        <f>IF($B28="","",INDEX(#REF!,MATCH($B28,#REF!,0),2))</f>
        <v/>
      </c>
      <c r="AB28"/>
    </row>
    <row r="29" spans="1:28" ht="15.95" customHeight="1" x14ac:dyDescent="0.3">
      <c r="B29" s="23"/>
      <c r="C29" s="23"/>
      <c r="D29" s="23"/>
      <c r="E29" s="23"/>
      <c r="F29" s="23"/>
      <c r="G29" s="23"/>
      <c r="H29" s="23"/>
      <c r="I29" s="23"/>
      <c r="J29" s="24"/>
      <c r="K29" s="25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3"/>
      <c r="W29" s="23"/>
      <c r="X29" s="23"/>
      <c r="Y29" s="23"/>
      <c r="AB29"/>
    </row>
    <row r="30" spans="1:28" ht="15.95" customHeight="1" x14ac:dyDescent="0.3">
      <c r="B30" s="23"/>
      <c r="C30" s="23"/>
      <c r="D30" s="23"/>
      <c r="E30" s="23"/>
      <c r="F30" s="23"/>
      <c r="G30" s="23"/>
      <c r="H30" s="23"/>
      <c r="I30" s="23"/>
      <c r="J30" s="24"/>
      <c r="K30" s="25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3"/>
      <c r="W30" s="23"/>
      <c r="X30" s="23"/>
      <c r="Y30" s="23"/>
      <c r="AB30"/>
    </row>
    <row r="31" spans="1:28" ht="15.95" customHeight="1" x14ac:dyDescent="0.3">
      <c r="B31" s="23"/>
      <c r="C31" s="23"/>
      <c r="D31" s="23"/>
      <c r="E31" s="23"/>
      <c r="F31" s="23"/>
      <c r="G31" s="23"/>
      <c r="H31" s="23"/>
      <c r="I31" s="23"/>
      <c r="J31" s="24"/>
      <c r="K31" s="25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3"/>
      <c r="W31" s="23"/>
      <c r="X31" s="23"/>
      <c r="Y31" s="23"/>
      <c r="AB31"/>
    </row>
    <row r="32" spans="1:28" ht="15.95" customHeight="1" x14ac:dyDescent="0.3"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3"/>
      <c r="W32" s="23"/>
      <c r="X32" s="23"/>
      <c r="Y32" s="23"/>
      <c r="AB32"/>
    </row>
    <row r="33" spans="1:28" ht="15.95" customHeight="1" x14ac:dyDescent="0.3">
      <c r="B33" s="23"/>
      <c r="C33" s="23"/>
      <c r="D33" s="23"/>
      <c r="E33" s="23"/>
      <c r="F33" s="23"/>
      <c r="G33" s="23"/>
      <c r="H33" s="23"/>
      <c r="I33" s="23"/>
      <c r="J33" s="24"/>
      <c r="K33" s="25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3"/>
      <c r="W33" s="23"/>
      <c r="X33" s="23"/>
      <c r="Y33" s="23"/>
      <c r="AB33"/>
    </row>
    <row r="34" spans="1:28" ht="15.95" customHeight="1" x14ac:dyDescent="0.3">
      <c r="B34" s="23"/>
      <c r="C34" s="23"/>
      <c r="D34" s="23"/>
      <c r="E34" s="23"/>
      <c r="F34" s="23"/>
      <c r="G34" s="23"/>
      <c r="H34" s="23"/>
      <c r="I34" s="23"/>
      <c r="J34" s="24"/>
      <c r="K34" s="25"/>
      <c r="L34" s="26"/>
      <c r="M34" s="26"/>
      <c r="N34" s="27"/>
      <c r="O34" s="26"/>
      <c r="P34" s="26"/>
      <c r="Q34" s="26"/>
      <c r="R34" s="26"/>
      <c r="S34" s="26"/>
      <c r="T34" s="26"/>
      <c r="U34" s="26"/>
      <c r="V34" s="28"/>
      <c r="W34" s="28"/>
      <c r="X34" s="28"/>
      <c r="Y34" s="26"/>
      <c r="AB34"/>
    </row>
    <row r="35" spans="1:28" ht="15.95" customHeight="1" x14ac:dyDescent="0.3">
      <c r="A35" s="1" t="str">
        <f t="shared" ref="A35:A54" si="6">D35&amp;E35</f>
        <v/>
      </c>
      <c r="B35" s="100"/>
      <c r="C35" s="23"/>
      <c r="D35" s="23" t="str">
        <f>IF($B35="","",INDEX(#REF!,MATCH($B35+#REF!,#REF!,0),1))</f>
        <v/>
      </c>
      <c r="E35" s="23"/>
      <c r="F35" s="23" t="str">
        <f>IF($B35="","",INDEX(#REF!,MATCH($B35+#REF!,#REF!,0),3))</f>
        <v/>
      </c>
      <c r="G35" s="23" t="str">
        <f>IF($B35="","",INDEX(#REF!,MATCH($B35+#REF!,#REF!,0),4))</f>
        <v/>
      </c>
      <c r="H35" s="23"/>
      <c r="I35" s="23" t="str">
        <f>IF($B35="","",INDEX(#REF!,MATCH($B35+#REF!,#REF!,0),7))</f>
        <v/>
      </c>
      <c r="J35" s="24"/>
      <c r="K35" s="25"/>
      <c r="L35" s="26"/>
      <c r="M35" s="26"/>
      <c r="N35" s="27"/>
      <c r="O35" s="26"/>
      <c r="P35" s="26"/>
      <c r="Q35" s="26"/>
      <c r="R35" s="26"/>
      <c r="S35" s="26"/>
      <c r="T35" s="26"/>
      <c r="U35" s="26"/>
      <c r="V35" s="28"/>
      <c r="W35" s="28"/>
      <c r="X35" s="28" t="str">
        <f>IFERROR(VLOOKUP(D35&amp;E35,#REF!,4,),"")</f>
        <v/>
      </c>
      <c r="Y35" s="26"/>
      <c r="AB35"/>
    </row>
    <row r="36" spans="1:28" s="43" customFormat="1" ht="34.5" customHeight="1" x14ac:dyDescent="0.25">
      <c r="A36" s="31" t="str">
        <f t="shared" si="6"/>
        <v/>
      </c>
      <c r="B36" s="99" t="s">
        <v>33</v>
      </c>
      <c r="C36" s="38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3"/>
      <c r="P36" s="33"/>
      <c r="Q36" s="33"/>
      <c r="R36" s="33"/>
      <c r="S36" s="33"/>
      <c r="T36" s="35"/>
      <c r="U36" s="36"/>
      <c r="V36" s="37"/>
      <c r="W36" s="37"/>
      <c r="X36" s="37"/>
      <c r="Y36" s="38"/>
    </row>
    <row r="37" spans="1:28" ht="18.75" customHeight="1" x14ac:dyDescent="0.25">
      <c r="A37" s="1" t="str">
        <f t="shared" si="6"/>
        <v/>
      </c>
      <c r="B37" s="2"/>
      <c r="H37" s="116" t="s">
        <v>41</v>
      </c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3"/>
    </row>
    <row r="38" spans="1:28" ht="34.5" customHeight="1" x14ac:dyDescent="0.25">
      <c r="A38" s="1" t="str">
        <f t="shared" si="6"/>
        <v/>
      </c>
      <c r="B38" s="2"/>
      <c r="G38" s="3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3"/>
    </row>
    <row r="39" spans="1:28" ht="26.25" customHeight="1" x14ac:dyDescent="0.25">
      <c r="A39" s="1" t="str">
        <f t="shared" si="6"/>
        <v/>
      </c>
      <c r="B39" s="4"/>
      <c r="G39" s="3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3"/>
    </row>
    <row r="40" spans="1:28" ht="26.25" customHeight="1" x14ac:dyDescent="0.4">
      <c r="A40" s="1" t="str">
        <f t="shared" si="6"/>
        <v/>
      </c>
      <c r="B40" s="5" t="s">
        <v>38</v>
      </c>
    </row>
    <row r="41" spans="1:28" ht="26.25" x14ac:dyDescent="0.25">
      <c r="A41" s="1" t="str">
        <f t="shared" si="6"/>
        <v>44909</v>
      </c>
      <c r="B41" s="108" t="s">
        <v>6</v>
      </c>
      <c r="C41" s="46" t="s">
        <v>2</v>
      </c>
      <c r="D41" s="111">
        <v>44909</v>
      </c>
      <c r="E41" s="111"/>
      <c r="F41" s="111"/>
      <c r="G41" s="11"/>
      <c r="H41" s="11"/>
      <c r="I41" s="11"/>
      <c r="J41" s="11"/>
      <c r="K41" s="11"/>
      <c r="L41" s="112"/>
      <c r="M41" s="113"/>
      <c r="N41" s="118" t="s">
        <v>3</v>
      </c>
      <c r="O41" s="119"/>
      <c r="P41" s="119">
        <f>P5</f>
        <v>6.6</v>
      </c>
      <c r="Q41" s="119"/>
      <c r="R41" s="119"/>
      <c r="S41" s="119"/>
      <c r="T41" s="119"/>
      <c r="U41" s="119"/>
      <c r="V41" s="12"/>
      <c r="W41" s="13" t="s">
        <v>4</v>
      </c>
      <c r="X41" s="12"/>
      <c r="Y41" s="13" t="s">
        <v>5</v>
      </c>
    </row>
    <row r="42" spans="1:28" ht="24" customHeight="1" x14ac:dyDescent="0.25">
      <c r="A42" s="1" t="str">
        <f t="shared" si="6"/>
        <v/>
      </c>
      <c r="B42" s="108"/>
      <c r="C42" s="90"/>
      <c r="D42" s="15"/>
      <c r="E42" s="11"/>
      <c r="F42" s="11"/>
      <c r="G42" s="11" t="s">
        <v>7</v>
      </c>
      <c r="H42" s="11"/>
      <c r="I42" s="11"/>
      <c r="J42" s="11"/>
      <c r="K42" s="11"/>
      <c r="L42" s="117" t="s">
        <v>8</v>
      </c>
      <c r="M42" s="113"/>
      <c r="N42" s="47"/>
      <c r="O42" s="48"/>
      <c r="P42" s="117" t="s">
        <v>11</v>
      </c>
      <c r="Q42" s="112"/>
      <c r="R42" s="112"/>
      <c r="S42" s="112"/>
      <c r="T42" s="112"/>
      <c r="U42" s="112"/>
      <c r="V42" s="113"/>
      <c r="W42" s="114" t="s">
        <v>12</v>
      </c>
      <c r="X42" s="114" t="s">
        <v>13</v>
      </c>
      <c r="Y42" s="110" t="s">
        <v>14</v>
      </c>
    </row>
    <row r="43" spans="1:28" ht="30" customHeight="1" x14ac:dyDescent="0.25">
      <c r="A43" s="1" t="str">
        <f t="shared" si="6"/>
        <v>Lot noNo in Lot</v>
      </c>
      <c r="B43" s="109"/>
      <c r="C43" s="17" t="s">
        <v>15</v>
      </c>
      <c r="D43" s="17" t="s">
        <v>16</v>
      </c>
      <c r="E43" s="17" t="s">
        <v>17</v>
      </c>
      <c r="F43" s="17" t="s">
        <v>18</v>
      </c>
      <c r="G43" s="17" t="s">
        <v>19</v>
      </c>
      <c r="H43" s="19"/>
      <c r="I43" s="19" t="s">
        <v>21</v>
      </c>
      <c r="J43" s="20" t="str">
        <f>J7</f>
        <v>Finish time
Eff: 100%</v>
      </c>
      <c r="K43" s="21" t="str">
        <f>K7</f>
        <v xml:space="preserve">Time
Eff: </v>
      </c>
      <c r="L43" s="17" t="s">
        <v>24</v>
      </c>
      <c r="M43" s="17" t="s">
        <v>25</v>
      </c>
      <c r="N43" s="92" t="s">
        <v>9</v>
      </c>
      <c r="O43" s="91" t="s">
        <v>39</v>
      </c>
      <c r="P43" s="17" t="s">
        <v>26</v>
      </c>
      <c r="Q43" s="17" t="s">
        <v>27</v>
      </c>
      <c r="R43" s="17" t="s">
        <v>28</v>
      </c>
      <c r="S43" s="17" t="s">
        <v>29</v>
      </c>
      <c r="T43" s="17" t="s">
        <v>30</v>
      </c>
      <c r="U43" s="17" t="s">
        <v>31</v>
      </c>
      <c r="V43" s="22" t="s">
        <v>32</v>
      </c>
      <c r="W43" s="115"/>
      <c r="X43" s="115"/>
      <c r="Y43" s="109"/>
    </row>
    <row r="44" spans="1:28" ht="15.95" customHeight="1" x14ac:dyDescent="0.3">
      <c r="A44" s="1" t="str">
        <f>D44&amp;E44</f>
        <v/>
      </c>
      <c r="B44" s="23"/>
      <c r="C44" s="23"/>
      <c r="D44" s="23" t="str">
        <f>IF($B44="","",INDEX(#REF!,MATCH($B44+#REF!,#REF!,0),1))</f>
        <v/>
      </c>
      <c r="E44" s="23"/>
      <c r="F44" s="23" t="str">
        <f>IF($B44="","",INDEX(#REF!,MATCH($B44+#REF!,#REF!,0),3))</f>
        <v/>
      </c>
      <c r="G44" s="23" t="str">
        <f>IF($B44="","",INDEX(#REF!,MATCH($B44+#REF!,#REF!,0),4))</f>
        <v/>
      </c>
      <c r="H44" s="23"/>
      <c r="I44" s="23" t="str">
        <f>IF($B44="","",INDEX(#REF!,MATCH($B44+#REF!,#REF!,0),7))</f>
        <v/>
      </c>
      <c r="J44" s="24"/>
      <c r="K44" s="25"/>
      <c r="L44" s="26"/>
      <c r="M44" s="26"/>
      <c r="N44" s="27"/>
      <c r="O44" s="26"/>
      <c r="P44" s="26"/>
      <c r="Q44" s="26"/>
      <c r="R44" s="26"/>
      <c r="S44" s="26"/>
      <c r="T44" s="26"/>
      <c r="U44" s="26"/>
      <c r="V44" s="28"/>
      <c r="W44" s="28"/>
      <c r="X44" s="28" t="str">
        <f>IFERROR(VLOOKUP(D44&amp;E44,#REF!,4,),"")</f>
        <v/>
      </c>
      <c r="Y44" s="26"/>
      <c r="AB44"/>
    </row>
    <row r="45" spans="1:28" ht="15.95" customHeight="1" x14ac:dyDescent="0.3">
      <c r="A45" s="1" t="str">
        <f>D45&amp;E45</f>
        <v/>
      </c>
      <c r="B45" s="23"/>
      <c r="C45" s="23" t="str">
        <f>+LEFT(G45,1)</f>
        <v/>
      </c>
      <c r="D45" s="23" t="str">
        <f>IF($B45="","",INDEX(#REF!,MATCH($B45,#REF!,0),1))</f>
        <v/>
      </c>
      <c r="E45" s="23" t="str">
        <f>IF($B45="","",INDEX(#REF!,MATCH($B45,#REF!,0),2))</f>
        <v/>
      </c>
      <c r="F45" s="23" t="str">
        <f>IF($B45="","",INDEX(#REF!,MATCH($B45,#REF!,0),3))</f>
        <v/>
      </c>
      <c r="G45" s="23" t="str">
        <f>IF($B45="","",INDEX(#REF!,MATCH($B45,#REF!,0),4))</f>
        <v/>
      </c>
      <c r="H45" s="23"/>
      <c r="I45" s="23" t="str">
        <f>IF($B45="","",INDEX(#REF!,MATCH($B45,#REF!,0),7))</f>
        <v/>
      </c>
      <c r="J45" s="24"/>
      <c r="K45" s="25"/>
      <c r="L45" s="23"/>
      <c r="M45" s="23" t="str">
        <f t="shared" ref="M45:M46" si="7">+LEFT(Q45,1)</f>
        <v/>
      </c>
      <c r="N45" s="23" t="str">
        <f>IF($B45="","",INDEX(#REF!,MATCH($B45,#REF!,0),1))</f>
        <v/>
      </c>
      <c r="O45" s="23" t="str">
        <f>IF($B45="","",INDEX(#REF!,MATCH($B45,#REF!,0),2))</f>
        <v/>
      </c>
      <c r="P45" s="23" t="str">
        <f>IF($B45="","",INDEX(#REF!,MATCH($B45,#REF!,0),3))</f>
        <v/>
      </c>
      <c r="Q45" s="23" t="str">
        <f>IF($B45="","",INDEX(#REF!,MATCH($B45,#REF!,0),4))</f>
        <v/>
      </c>
      <c r="R45" s="23"/>
      <c r="S45" s="23" t="str">
        <f>IF($B45="","",INDEX(#REF!,MATCH($B45,#REF!,0),7))</f>
        <v/>
      </c>
      <c r="T45" s="24"/>
      <c r="U45" s="25"/>
      <c r="V45" s="23"/>
      <c r="W45" s="23"/>
      <c r="X45" s="23" t="str">
        <f>IF($B45="","",INDEX(#REF!,MATCH($B45,#REF!,0),1))</f>
        <v/>
      </c>
      <c r="Y45" s="23" t="str">
        <f>IF($B45="","",INDEX(#REF!,MATCH($B45,#REF!,0),2))</f>
        <v/>
      </c>
      <c r="AB45"/>
    </row>
    <row r="46" spans="1:28" ht="15.95" customHeight="1" x14ac:dyDescent="0.3">
      <c r="A46" s="1" t="str">
        <f>D46&amp;E46</f>
        <v/>
      </c>
      <c r="B46" s="23"/>
      <c r="C46" s="23" t="str">
        <f>+LEFT(G46,1)</f>
        <v/>
      </c>
      <c r="D46" s="23" t="str">
        <f>IF($B46="","",INDEX(#REF!,MATCH($B46,#REF!,0),1))</f>
        <v/>
      </c>
      <c r="E46" s="23" t="str">
        <f>IF($B46="","",INDEX(#REF!,MATCH($B46,#REF!,0),2))</f>
        <v/>
      </c>
      <c r="F46" s="23" t="str">
        <f>IF($B46="","",INDEX(#REF!,MATCH($B46,#REF!,0),3))</f>
        <v/>
      </c>
      <c r="G46" s="23" t="str">
        <f>IF($B46="","",INDEX(#REF!,MATCH($B46,#REF!,0),4))</f>
        <v/>
      </c>
      <c r="H46" s="23"/>
      <c r="I46" s="23" t="str">
        <f>IF($B46="","",INDEX(#REF!,MATCH($B46,#REF!,0),7))</f>
        <v/>
      </c>
      <c r="J46" s="24"/>
      <c r="K46" s="25"/>
      <c r="L46" s="23"/>
      <c r="M46" s="23" t="str">
        <f t="shared" si="7"/>
        <v/>
      </c>
      <c r="N46" s="23" t="str">
        <f>IF($B46="","",INDEX(#REF!,MATCH($B46,#REF!,0),1))</f>
        <v/>
      </c>
      <c r="O46" s="23" t="str">
        <f>IF($B46="","",INDEX(#REF!,MATCH($B46,#REF!,0),2))</f>
        <v/>
      </c>
      <c r="P46" s="23" t="str">
        <f>IF($B46="","",INDEX(#REF!,MATCH($B46,#REF!,0),3))</f>
        <v/>
      </c>
      <c r="Q46" s="23" t="str">
        <f>IF($B46="","",INDEX(#REF!,MATCH($B46,#REF!,0),4))</f>
        <v/>
      </c>
      <c r="R46" s="23"/>
      <c r="S46" s="23" t="str">
        <f>IF($B46="","",INDEX(#REF!,MATCH($B46,#REF!,0),7))</f>
        <v/>
      </c>
      <c r="T46" s="24"/>
      <c r="U46" s="25"/>
      <c r="V46" s="23"/>
      <c r="W46" s="23"/>
      <c r="X46" s="23" t="str">
        <f>IF($B46="","",INDEX(#REF!,MATCH($B46,#REF!,0),1))</f>
        <v/>
      </c>
      <c r="Y46" s="23" t="str">
        <f>IF($B46="","",INDEX(#REF!,MATCH($B46,#REF!,0),2))</f>
        <v/>
      </c>
      <c r="AB46"/>
    </row>
    <row r="47" spans="1:28" ht="15.95" customHeight="1" x14ac:dyDescent="0.3">
      <c r="B47" s="23"/>
      <c r="C47" s="23"/>
      <c r="D47" s="23"/>
      <c r="E47" s="23"/>
      <c r="F47" s="23"/>
      <c r="G47" s="23"/>
      <c r="H47" s="23"/>
      <c r="I47" s="23"/>
      <c r="J47" s="24"/>
      <c r="K47" s="25"/>
      <c r="L47" s="23"/>
      <c r="M47" s="23"/>
      <c r="N47" s="23"/>
      <c r="O47" s="23"/>
      <c r="P47" s="23"/>
      <c r="Q47" s="23"/>
      <c r="R47" s="23"/>
      <c r="S47" s="23"/>
      <c r="T47" s="24"/>
      <c r="U47" s="25"/>
      <c r="V47" s="23"/>
      <c r="W47" s="23"/>
      <c r="X47" s="23"/>
      <c r="Y47" s="23"/>
      <c r="AB47"/>
    </row>
    <row r="48" spans="1:28" ht="15.95" customHeight="1" x14ac:dyDescent="0.3">
      <c r="B48" s="23"/>
      <c r="C48" s="23"/>
      <c r="D48" s="23"/>
      <c r="E48" s="23"/>
      <c r="F48" s="23"/>
      <c r="G48" s="23"/>
      <c r="H48" s="23"/>
      <c r="I48" s="23"/>
      <c r="J48" s="24"/>
      <c r="K48" s="25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3"/>
      <c r="W48" s="23"/>
      <c r="X48" s="23"/>
      <c r="Y48" s="23"/>
      <c r="AB48"/>
    </row>
    <row r="49" spans="1:28" ht="15.95" customHeight="1" x14ac:dyDescent="0.3">
      <c r="B49" s="23"/>
      <c r="C49" s="23"/>
      <c r="D49" s="23"/>
      <c r="E49" s="23"/>
      <c r="F49" s="23"/>
      <c r="G49" s="23"/>
      <c r="H49" s="23"/>
      <c r="I49" s="23"/>
      <c r="J49" s="24"/>
      <c r="K49" s="25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3"/>
      <c r="W49" s="23"/>
      <c r="X49" s="23"/>
      <c r="Y49" s="23"/>
      <c r="AB49"/>
    </row>
    <row r="50" spans="1:28" ht="15.95" customHeight="1" x14ac:dyDescent="0.3">
      <c r="B50" s="23"/>
      <c r="C50" s="23"/>
      <c r="D50" s="23"/>
      <c r="E50" s="23"/>
      <c r="F50" s="23"/>
      <c r="G50" s="23"/>
      <c r="H50" s="23"/>
      <c r="I50" s="23"/>
      <c r="J50" s="24"/>
      <c r="K50" s="25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3"/>
      <c r="W50" s="23"/>
      <c r="X50" s="23"/>
      <c r="Y50" s="23"/>
      <c r="AB50"/>
    </row>
    <row r="51" spans="1:28" ht="15.95" customHeight="1" x14ac:dyDescent="0.3">
      <c r="B51" s="23"/>
      <c r="C51" s="23"/>
      <c r="D51" s="23"/>
      <c r="E51" s="23"/>
      <c r="F51" s="23"/>
      <c r="G51" s="23"/>
      <c r="H51" s="23"/>
      <c r="I51" s="23"/>
      <c r="J51" s="24"/>
      <c r="K51" s="25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3"/>
      <c r="W51" s="23"/>
      <c r="X51" s="23"/>
      <c r="Y51" s="23"/>
      <c r="AB51"/>
    </row>
    <row r="52" spans="1:28" ht="15.95" customHeight="1" x14ac:dyDescent="0.3">
      <c r="B52" s="23"/>
      <c r="C52" s="23"/>
      <c r="D52" s="23"/>
      <c r="E52" s="23"/>
      <c r="F52" s="23"/>
      <c r="G52" s="23"/>
      <c r="H52" s="23"/>
      <c r="I52" s="23"/>
      <c r="J52" s="24"/>
      <c r="K52" s="25"/>
      <c r="L52" s="26"/>
      <c r="M52" s="26"/>
      <c r="N52" s="27"/>
      <c r="O52" s="26"/>
      <c r="P52" s="26"/>
      <c r="Q52" s="26"/>
      <c r="R52" s="26"/>
      <c r="S52" s="26"/>
      <c r="T52" s="26"/>
      <c r="U52" s="26"/>
      <c r="V52" s="28"/>
      <c r="W52" s="28"/>
      <c r="X52" s="28"/>
      <c r="Y52" s="26"/>
      <c r="AB52"/>
    </row>
    <row r="53" spans="1:28" ht="15.95" customHeight="1" x14ac:dyDescent="0.3">
      <c r="A53" s="1" t="str">
        <f t="shared" ref="A53" si="8">D53&amp;E53</f>
        <v/>
      </c>
      <c r="B53" s="100"/>
      <c r="C53" s="100"/>
      <c r="D53" s="100" t="str">
        <f>IF($B53="","",INDEX(#REF!,MATCH($B53+#REF!,#REF!,0),1))</f>
        <v/>
      </c>
      <c r="E53" s="100"/>
      <c r="F53" s="100" t="str">
        <f>IF($B53="","",INDEX(#REF!,MATCH($B53+#REF!,#REF!,0),3))</f>
        <v/>
      </c>
      <c r="G53" s="100" t="str">
        <f>IF($B53="","",INDEX(#REF!,MATCH($B53+#REF!,#REF!,0),4))</f>
        <v/>
      </c>
      <c r="H53" s="100"/>
      <c r="I53" s="100" t="str">
        <f>IF($B53="","",INDEX(#REF!,MATCH($B53+#REF!,#REF!,0),7))</f>
        <v/>
      </c>
      <c r="J53" s="103"/>
      <c r="K53" s="104"/>
      <c r="L53" s="105"/>
      <c r="M53" s="105"/>
      <c r="N53" s="106"/>
      <c r="O53" s="105"/>
      <c r="P53" s="105"/>
      <c r="Q53" s="105"/>
      <c r="R53" s="105"/>
      <c r="S53" s="105"/>
      <c r="T53" s="105"/>
      <c r="U53" s="105"/>
      <c r="V53" s="107"/>
      <c r="W53" s="107"/>
      <c r="X53" s="107" t="str">
        <f>IFERROR(VLOOKUP(D53&amp;E53,#REF!,4,),"")</f>
        <v/>
      </c>
      <c r="Y53" s="105"/>
      <c r="AB53"/>
    </row>
    <row r="54" spans="1:28" x14ac:dyDescent="0.25">
      <c r="A54" s="1" t="str">
        <f t="shared" si="6"/>
        <v/>
      </c>
    </row>
  </sheetData>
  <mergeCells count="35">
    <mergeCell ref="X24:X25"/>
    <mergeCell ref="Y24:Y25"/>
    <mergeCell ref="H37:W39"/>
    <mergeCell ref="W42:W43"/>
    <mergeCell ref="Y6:Y7"/>
    <mergeCell ref="L6:M6"/>
    <mergeCell ref="N6:N7"/>
    <mergeCell ref="O6:O7"/>
    <mergeCell ref="P6:V6"/>
    <mergeCell ref="W6:W7"/>
    <mergeCell ref="X6:X7"/>
    <mergeCell ref="X42:X43"/>
    <mergeCell ref="Y42:Y43"/>
    <mergeCell ref="H1:X3"/>
    <mergeCell ref="D5:F5"/>
    <mergeCell ref="L5:M5"/>
    <mergeCell ref="N5:O5"/>
    <mergeCell ref="P5:U5"/>
    <mergeCell ref="B5:B7"/>
    <mergeCell ref="H20:W21"/>
    <mergeCell ref="B23:B25"/>
    <mergeCell ref="D23:F23"/>
    <mergeCell ref="L23:M23"/>
    <mergeCell ref="N23:O23"/>
    <mergeCell ref="P23:U23"/>
    <mergeCell ref="L24:M24"/>
    <mergeCell ref="P24:V24"/>
    <mergeCell ref="W24:W25"/>
    <mergeCell ref="B41:B43"/>
    <mergeCell ref="D41:F41"/>
    <mergeCell ref="L41:M41"/>
    <mergeCell ref="N41:O41"/>
    <mergeCell ref="P41:U41"/>
    <mergeCell ref="L42:M42"/>
    <mergeCell ref="P42:V42"/>
  </mergeCells>
  <conditionalFormatting sqref="C42:AB43 B37:AB41 B54:AB54">
    <cfRule type="expression" dxfId="9" priority="9">
      <formula>$AB37="NG"</formula>
    </cfRule>
  </conditionalFormatting>
  <conditionalFormatting sqref="B8:Y8 B26:Y26 C23:Y25 B16:Y22 B34:Y36">
    <cfRule type="expression" dxfId="8" priority="10">
      <formula>#REF!="NG"</formula>
    </cfRule>
  </conditionalFormatting>
  <conditionalFormatting sqref="B23">
    <cfRule type="expression" dxfId="7" priority="11">
      <formula>#REF!="NG"</formula>
    </cfRule>
  </conditionalFormatting>
  <conditionalFormatting sqref="B44:Y44 B52:Y53">
    <cfRule type="expression" dxfId="6" priority="3">
      <formula>#REF!="NG"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4A02A8-A72F-4719-822A-D6092E37B770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B10:Y15</xm:sqref>
        </x14:conditionalFormatting>
        <x14:conditionalFormatting xmlns:xm="http://schemas.microsoft.com/office/excel/2006/main">
          <x14:cfRule type="expression" priority="6" id="{A8E7D764-1F03-4A71-ABB6-8175A6D23E15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B9:Y9</xm:sqref>
        </x14:conditionalFormatting>
        <x14:conditionalFormatting xmlns:xm="http://schemas.microsoft.com/office/excel/2006/main">
          <x14:cfRule type="expression" priority="5" id="{54A9E72E-0015-47E5-9E5C-6893CB6F9E3C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B28:Y33</xm:sqref>
        </x14:conditionalFormatting>
        <x14:conditionalFormatting xmlns:xm="http://schemas.microsoft.com/office/excel/2006/main">
          <x14:cfRule type="expression" priority="4" id="{475A3782-48B9-4E75-A187-F29C50962EAE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B27:Y27</xm:sqref>
        </x14:conditionalFormatting>
        <x14:conditionalFormatting xmlns:xm="http://schemas.microsoft.com/office/excel/2006/main">
          <x14:cfRule type="expression" priority="2" id="{23F7B7F5-CA6C-4548-A580-BA6802E732B8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B46:Y51</xm:sqref>
        </x14:conditionalFormatting>
        <x14:conditionalFormatting xmlns:xm="http://schemas.microsoft.com/office/excel/2006/main">
          <x14:cfRule type="expression" priority="1" id="{3B402B1F-7134-4073-975D-5F210D700F09}">
            <xm:f>'W1 IN'!#REF!="NG"</xm:f>
            <x14:dxf>
              <fill>
                <patternFill>
                  <bgColor rgb="FFFF0000"/>
                </patternFill>
              </fill>
            </x14:dxf>
          </x14:cfRule>
          <xm:sqref>B45:Y45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6D8D-1CFF-4F81-BEFD-F74014E35A33}">
  <dimension ref="B1:AE57"/>
  <sheetViews>
    <sheetView workbookViewId="0">
      <selection activeCell="I50" sqref="I50"/>
    </sheetView>
  </sheetViews>
  <sheetFormatPr defaultRowHeight="15" x14ac:dyDescent="0.25"/>
  <cols>
    <col min="1" max="1" width="1.42578125" customWidth="1"/>
    <col min="2" max="2" width="4.28515625" style="42" customWidth="1"/>
    <col min="3" max="3" width="3.28515625" customWidth="1"/>
    <col min="5" max="5" width="10.42578125" customWidth="1"/>
    <col min="6" max="7" width="5.140625" customWidth="1"/>
    <col min="8" max="8" width="0.28515625" customWidth="1"/>
    <col min="9" max="9" width="21.140625" customWidth="1"/>
    <col min="10" max="10" width="10.42578125" style="59" customWidth="1"/>
    <col min="11" max="11" width="10.5703125" style="59" customWidth="1"/>
    <col min="12" max="12" width="11" style="59" customWidth="1"/>
    <col min="13" max="13" width="7" style="59" customWidth="1"/>
    <col min="14" max="14" width="5.28515625" style="59" customWidth="1"/>
    <col min="15" max="16" width="4.28515625" style="59" customWidth="1"/>
    <col min="17" max="17" width="4.7109375" style="59" customWidth="1"/>
    <col min="18" max="18" width="4.85546875" style="59" customWidth="1"/>
    <col min="19" max="19" width="4.7109375" style="59" customWidth="1"/>
    <col min="20" max="20" width="4.42578125" customWidth="1"/>
    <col min="21" max="21" width="4.5703125" customWidth="1"/>
    <col min="22" max="22" width="7.7109375" customWidth="1"/>
    <col min="23" max="23" width="5.85546875" customWidth="1"/>
    <col min="24" max="24" width="10.140625" customWidth="1"/>
  </cols>
  <sheetData>
    <row r="1" spans="2:31" ht="11.25" customHeight="1" x14ac:dyDescent="0.25">
      <c r="B1" s="57"/>
      <c r="F1" s="128" t="s">
        <v>43</v>
      </c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2:31" ht="11.25" customHeight="1" x14ac:dyDescent="0.25">
      <c r="B2" s="57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AC2" s="40" t="s">
        <v>34</v>
      </c>
      <c r="AD2" s="40" t="s">
        <v>35</v>
      </c>
      <c r="AE2" s="40" t="s">
        <v>36</v>
      </c>
    </row>
    <row r="3" spans="2:31" ht="19.5" customHeight="1" x14ac:dyDescent="0.25">
      <c r="B3" s="5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AC3" s="17">
        <v>73</v>
      </c>
      <c r="AD3" s="17">
        <v>70</v>
      </c>
      <c r="AE3" s="17"/>
    </row>
    <row r="4" spans="2:31" ht="17.25" customHeight="1" x14ac:dyDescent="0.35">
      <c r="B4" s="54" t="s">
        <v>44</v>
      </c>
    </row>
    <row r="5" spans="2:31" s="41" customFormat="1" ht="15.75" customHeight="1" x14ac:dyDescent="0.25">
      <c r="B5" s="9"/>
      <c r="C5" s="60" t="s">
        <v>2</v>
      </c>
      <c r="D5" s="129">
        <v>44909</v>
      </c>
      <c r="E5" s="129"/>
      <c r="F5" s="129"/>
      <c r="G5" s="11"/>
      <c r="H5" s="11"/>
      <c r="I5" s="11"/>
      <c r="J5" s="11"/>
      <c r="K5" s="112"/>
      <c r="L5" s="113"/>
      <c r="M5" s="120" t="s">
        <v>3</v>
      </c>
      <c r="N5" s="121"/>
      <c r="O5" s="112">
        <v>5.0999999999999996</v>
      </c>
      <c r="P5" s="112"/>
      <c r="Q5" s="112"/>
      <c r="R5" s="112"/>
      <c r="S5" s="112"/>
      <c r="T5" s="112"/>
      <c r="U5" s="12"/>
      <c r="V5" s="61"/>
      <c r="W5" s="12"/>
      <c r="X5" s="61" t="s">
        <v>45</v>
      </c>
    </row>
    <row r="6" spans="2:31" s="66" customFormat="1" ht="15" customHeight="1" x14ac:dyDescent="0.25">
      <c r="B6" s="62" t="s">
        <v>6</v>
      </c>
      <c r="C6" s="63"/>
      <c r="D6" s="15"/>
      <c r="E6" s="64"/>
      <c r="F6" s="64"/>
      <c r="G6" s="65" t="s">
        <v>7</v>
      </c>
      <c r="H6" s="65"/>
      <c r="I6" s="64"/>
      <c r="J6" s="64"/>
      <c r="K6" s="120" t="s">
        <v>8</v>
      </c>
      <c r="L6" s="132"/>
      <c r="M6" s="133" t="s">
        <v>9</v>
      </c>
      <c r="N6" s="114" t="s">
        <v>39</v>
      </c>
      <c r="O6" s="120" t="s">
        <v>11</v>
      </c>
      <c r="P6" s="121"/>
      <c r="Q6" s="121"/>
      <c r="R6" s="121"/>
      <c r="S6" s="121"/>
      <c r="T6" s="121"/>
      <c r="U6" s="132"/>
      <c r="V6" s="124" t="s">
        <v>12</v>
      </c>
      <c r="W6" s="124" t="s">
        <v>46</v>
      </c>
      <c r="X6" s="110" t="s">
        <v>14</v>
      </c>
    </row>
    <row r="7" spans="2:31" s="71" customFormat="1" ht="16.5" customHeight="1" x14ac:dyDescent="0.25">
      <c r="B7" s="56"/>
      <c r="C7" s="67" t="s">
        <v>15</v>
      </c>
      <c r="D7" s="67" t="s">
        <v>16</v>
      </c>
      <c r="E7" s="68" t="s">
        <v>17</v>
      </c>
      <c r="F7" s="68" t="s">
        <v>18</v>
      </c>
      <c r="G7" s="67" t="s">
        <v>19</v>
      </c>
      <c r="H7" s="20" t="s">
        <v>20</v>
      </c>
      <c r="I7" s="49" t="s">
        <v>21</v>
      </c>
      <c r="J7" s="69" t="s">
        <v>22</v>
      </c>
      <c r="K7" s="67" t="s">
        <v>24</v>
      </c>
      <c r="L7" s="67" t="s">
        <v>25</v>
      </c>
      <c r="M7" s="134"/>
      <c r="N7" s="115"/>
      <c r="O7" s="67" t="s">
        <v>26</v>
      </c>
      <c r="P7" s="67" t="s">
        <v>27</v>
      </c>
      <c r="Q7" s="67" t="s">
        <v>28</v>
      </c>
      <c r="R7" s="67" t="s">
        <v>29</v>
      </c>
      <c r="S7" s="67" t="s">
        <v>30</v>
      </c>
      <c r="T7" s="67" t="s">
        <v>31</v>
      </c>
      <c r="U7" s="70" t="s">
        <v>32</v>
      </c>
      <c r="V7" s="125"/>
      <c r="W7" s="125"/>
      <c r="X7" s="109"/>
    </row>
    <row r="8" spans="2:31" ht="10.7" customHeight="1" x14ac:dyDescent="0.25">
      <c r="B8" s="72">
        <v>1</v>
      </c>
      <c r="C8" s="72" t="s">
        <v>47</v>
      </c>
      <c r="D8" s="72" t="s">
        <v>48</v>
      </c>
      <c r="E8" s="72">
        <v>8</v>
      </c>
      <c r="F8" s="72" t="s">
        <v>49</v>
      </c>
      <c r="G8" s="72" t="s">
        <v>50</v>
      </c>
      <c r="H8" s="72"/>
      <c r="I8" s="72" t="s">
        <v>51</v>
      </c>
      <c r="J8" s="73">
        <v>0.301875</v>
      </c>
      <c r="K8" s="25"/>
      <c r="L8" s="25"/>
      <c r="M8" s="25"/>
      <c r="N8" s="25"/>
      <c r="O8" s="25"/>
      <c r="P8" s="25"/>
      <c r="Q8" s="25"/>
      <c r="R8" s="25"/>
      <c r="S8" s="25"/>
      <c r="T8" s="26"/>
      <c r="U8" s="26"/>
      <c r="V8" s="26"/>
      <c r="W8" s="26" t="s">
        <v>52</v>
      </c>
      <c r="X8" s="26"/>
    </row>
    <row r="9" spans="2:31" ht="10.7" customHeight="1" x14ac:dyDescent="0.25">
      <c r="B9" s="74">
        <v>2</v>
      </c>
      <c r="C9" s="74" t="s">
        <v>42</v>
      </c>
      <c r="D9" s="74" t="s">
        <v>53</v>
      </c>
      <c r="E9" s="74">
        <v>8</v>
      </c>
      <c r="F9" s="74" t="s">
        <v>54</v>
      </c>
      <c r="G9" s="74" t="s">
        <v>55</v>
      </c>
      <c r="H9" s="74"/>
      <c r="I9" s="74" t="s">
        <v>56</v>
      </c>
      <c r="J9" s="75">
        <v>0.3051388888888889</v>
      </c>
      <c r="K9" s="29"/>
      <c r="L9" s="29"/>
      <c r="M9" s="29"/>
      <c r="N9" s="29"/>
      <c r="O9" s="29"/>
      <c r="P9" s="29"/>
      <c r="Q9" s="29"/>
      <c r="R9" s="29"/>
      <c r="S9" s="29"/>
      <c r="T9" s="30"/>
      <c r="U9" s="30"/>
      <c r="V9" s="30"/>
      <c r="W9" s="30" t="s">
        <v>52</v>
      </c>
      <c r="X9" s="30"/>
    </row>
    <row r="10" spans="2:31" ht="10.7" customHeight="1" x14ac:dyDescent="0.25">
      <c r="B10" s="74">
        <v>3</v>
      </c>
      <c r="C10" s="74" t="s">
        <v>42</v>
      </c>
      <c r="D10" s="74" t="s">
        <v>57</v>
      </c>
      <c r="E10" s="74">
        <v>6</v>
      </c>
      <c r="F10" s="74" t="s">
        <v>58</v>
      </c>
      <c r="G10" s="74" t="s">
        <v>59</v>
      </c>
      <c r="H10" s="74"/>
      <c r="I10" s="74" t="s">
        <v>60</v>
      </c>
      <c r="J10" s="75">
        <v>0.3084027777777778</v>
      </c>
      <c r="K10" s="29"/>
      <c r="L10" s="29"/>
      <c r="M10" s="29"/>
      <c r="N10" s="29"/>
      <c r="O10" s="29"/>
      <c r="P10" s="29"/>
      <c r="Q10" s="29"/>
      <c r="R10" s="29"/>
      <c r="S10" s="29"/>
      <c r="T10" s="30"/>
      <c r="U10" s="30"/>
      <c r="V10" s="30"/>
      <c r="W10" s="30" t="s">
        <v>52</v>
      </c>
      <c r="X10" s="30"/>
    </row>
    <row r="11" spans="2:31" ht="10.7" customHeight="1" x14ac:dyDescent="0.25">
      <c r="B11" s="74">
        <v>4</v>
      </c>
      <c r="C11" s="74" t="s">
        <v>61</v>
      </c>
      <c r="D11" s="74" t="s">
        <v>62</v>
      </c>
      <c r="E11" s="74">
        <v>2</v>
      </c>
      <c r="F11" s="74" t="s">
        <v>63</v>
      </c>
      <c r="G11" s="74" t="s">
        <v>64</v>
      </c>
      <c r="H11" s="74"/>
      <c r="I11" s="74" t="s">
        <v>65</v>
      </c>
      <c r="J11" s="75">
        <v>0.3116666666666667</v>
      </c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 t="s">
        <v>52</v>
      </c>
      <c r="X11" s="30"/>
    </row>
    <row r="12" spans="2:31" ht="10.7" customHeight="1" x14ac:dyDescent="0.25">
      <c r="B12" s="74">
        <v>5</v>
      </c>
      <c r="C12" s="74" t="s">
        <v>42</v>
      </c>
      <c r="D12" s="74" t="s">
        <v>66</v>
      </c>
      <c r="E12" s="74">
        <v>8</v>
      </c>
      <c r="F12" s="74" t="s">
        <v>67</v>
      </c>
      <c r="G12" s="74" t="s">
        <v>68</v>
      </c>
      <c r="H12" s="74"/>
      <c r="I12" s="74" t="s">
        <v>69</v>
      </c>
      <c r="J12" s="75">
        <v>0.3149305555555556</v>
      </c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 t="s">
        <v>52</v>
      </c>
      <c r="X12" s="30"/>
    </row>
    <row r="13" spans="2:31" ht="10.5" customHeight="1" x14ac:dyDescent="0.25">
      <c r="B13" s="74">
        <v>6</v>
      </c>
      <c r="C13" s="74" t="s">
        <v>42</v>
      </c>
      <c r="D13" s="74" t="s">
        <v>57</v>
      </c>
      <c r="E13" s="74">
        <v>7</v>
      </c>
      <c r="F13" s="74" t="s">
        <v>58</v>
      </c>
      <c r="G13" s="74" t="s">
        <v>70</v>
      </c>
      <c r="H13" s="74"/>
      <c r="I13" s="74" t="s">
        <v>71</v>
      </c>
      <c r="J13" s="75">
        <v>0.3181944444444445</v>
      </c>
      <c r="K13" s="29"/>
      <c r="L13" s="29"/>
      <c r="M13" s="29"/>
      <c r="N13" s="29"/>
      <c r="O13" s="29"/>
      <c r="P13" s="29"/>
      <c r="Q13" s="29"/>
      <c r="R13" s="29"/>
      <c r="S13" s="29"/>
      <c r="T13" s="30"/>
      <c r="U13" s="30"/>
      <c r="V13" s="30"/>
      <c r="W13" s="30" t="s">
        <v>52</v>
      </c>
      <c r="X13" s="30"/>
    </row>
    <row r="14" spans="2:31" ht="10.7" customHeight="1" x14ac:dyDescent="0.25">
      <c r="B14" s="74"/>
      <c r="C14" s="74"/>
      <c r="D14" s="74"/>
      <c r="E14" s="74"/>
      <c r="F14" s="74"/>
      <c r="G14" s="74"/>
      <c r="H14" s="74"/>
      <c r="I14" s="74"/>
      <c r="J14" s="75"/>
      <c r="K14" s="29"/>
      <c r="L14" s="29"/>
      <c r="M14" s="29"/>
      <c r="N14" s="29"/>
      <c r="O14" s="29"/>
      <c r="P14" s="29"/>
      <c r="Q14" s="29"/>
      <c r="R14" s="29"/>
      <c r="S14" s="29"/>
      <c r="T14" s="30"/>
      <c r="U14" s="30"/>
      <c r="V14" s="30"/>
      <c r="W14" s="30" t="s">
        <v>52</v>
      </c>
      <c r="X14" s="30"/>
    </row>
    <row r="15" spans="2:31" ht="10.7" customHeight="1" x14ac:dyDescent="0.25">
      <c r="B15" s="74"/>
      <c r="C15" s="74"/>
      <c r="D15" s="74"/>
      <c r="E15" s="74"/>
      <c r="F15" s="74"/>
      <c r="G15" s="74"/>
      <c r="H15" s="74"/>
      <c r="I15" s="74"/>
      <c r="J15" s="75"/>
      <c r="K15" s="29"/>
      <c r="L15" s="29"/>
      <c r="M15" s="29"/>
      <c r="N15" s="29"/>
      <c r="O15" s="29"/>
      <c r="P15" s="29"/>
      <c r="Q15" s="29"/>
      <c r="R15" s="29"/>
      <c r="S15" s="29"/>
      <c r="T15" s="30"/>
      <c r="U15" s="30"/>
      <c r="V15" s="30"/>
      <c r="W15" s="30" t="s">
        <v>52</v>
      </c>
      <c r="X15" s="30"/>
    </row>
    <row r="16" spans="2:31" ht="10.7" customHeight="1" x14ac:dyDescent="0.25">
      <c r="B16" s="74"/>
      <c r="C16" s="74"/>
      <c r="D16" s="74"/>
      <c r="E16" s="74"/>
      <c r="F16" s="74"/>
      <c r="G16" s="74"/>
      <c r="H16" s="74"/>
      <c r="I16" s="74"/>
      <c r="J16" s="75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0"/>
      <c r="V16" s="30"/>
      <c r="W16" s="30" t="s">
        <v>52</v>
      </c>
      <c r="X16" s="30"/>
    </row>
    <row r="17" spans="2:24" ht="10.7" customHeight="1" x14ac:dyDescent="0.25">
      <c r="B17" s="74"/>
      <c r="C17" s="74"/>
      <c r="D17" s="74"/>
      <c r="E17" s="74"/>
      <c r="F17" s="74"/>
      <c r="G17" s="74"/>
      <c r="H17" s="74"/>
      <c r="I17" s="74"/>
      <c r="J17" s="75"/>
      <c r="K17" s="29"/>
      <c r="L17" s="29"/>
      <c r="M17" s="29"/>
      <c r="N17" s="29"/>
      <c r="O17" s="29"/>
      <c r="P17" s="29"/>
      <c r="Q17" s="29"/>
      <c r="R17" s="29"/>
      <c r="S17" s="29"/>
      <c r="T17" s="30"/>
      <c r="U17" s="30"/>
      <c r="V17" s="30"/>
      <c r="W17" s="30" t="s">
        <v>52</v>
      </c>
      <c r="X17" s="30"/>
    </row>
    <row r="18" spans="2:24" ht="10.7" customHeight="1" x14ac:dyDescent="0.25">
      <c r="B18" s="74"/>
      <c r="C18" s="74"/>
      <c r="D18" s="74"/>
      <c r="E18" s="74"/>
      <c r="F18" s="74"/>
      <c r="G18" s="74"/>
      <c r="H18" s="74"/>
      <c r="I18" s="74"/>
      <c r="J18" s="75"/>
      <c r="K18" s="29"/>
      <c r="L18" s="29"/>
      <c r="M18" s="29"/>
      <c r="N18" s="29"/>
      <c r="O18" s="29"/>
      <c r="P18" s="29"/>
      <c r="Q18" s="29"/>
      <c r="R18" s="29"/>
      <c r="S18" s="29"/>
      <c r="T18" s="30"/>
      <c r="U18" s="30"/>
      <c r="V18" s="30"/>
      <c r="W18" s="30" t="s">
        <v>52</v>
      </c>
      <c r="X18" s="30"/>
    </row>
    <row r="19" spans="2:24" ht="10.7" customHeight="1" x14ac:dyDescent="0.25">
      <c r="B19" s="74"/>
      <c r="C19" s="74"/>
      <c r="D19" s="74"/>
      <c r="E19" s="74"/>
      <c r="F19" s="74"/>
      <c r="G19" s="74"/>
      <c r="H19" s="74"/>
      <c r="I19" s="74"/>
      <c r="J19" s="75"/>
      <c r="K19" s="29"/>
      <c r="L19" s="29"/>
      <c r="M19" s="29"/>
      <c r="N19" s="29"/>
      <c r="O19" s="29"/>
      <c r="P19" s="29"/>
      <c r="Q19" s="29"/>
      <c r="R19" s="29"/>
      <c r="S19" s="29"/>
      <c r="T19" s="30"/>
      <c r="U19" s="30"/>
      <c r="V19" s="30"/>
      <c r="W19" s="30"/>
      <c r="X19" s="30"/>
    </row>
    <row r="20" spans="2:24" ht="10.7" customHeight="1" x14ac:dyDescent="0.25">
      <c r="B20" s="74"/>
      <c r="C20" s="74"/>
      <c r="D20" s="74"/>
      <c r="E20" s="74"/>
      <c r="F20" s="74"/>
      <c r="G20" s="74"/>
      <c r="H20" s="74"/>
      <c r="I20" s="74"/>
      <c r="J20" s="75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30"/>
      <c r="V20" s="30"/>
      <c r="W20" s="30"/>
      <c r="X20" s="30"/>
    </row>
    <row r="21" spans="2:24" ht="13.5" customHeight="1" x14ac:dyDescent="0.25">
      <c r="B21" s="76" t="s">
        <v>33</v>
      </c>
      <c r="C21" s="33"/>
      <c r="D21" s="33"/>
      <c r="E21" s="33"/>
      <c r="F21" s="33"/>
      <c r="G21" s="33"/>
      <c r="H21" s="33"/>
      <c r="I21" s="33"/>
      <c r="J21" s="77"/>
      <c r="K21" s="77"/>
      <c r="L21" s="77"/>
      <c r="M21" s="77"/>
      <c r="N21" s="77"/>
      <c r="O21" s="77"/>
      <c r="P21" s="77"/>
      <c r="Q21" s="77"/>
      <c r="R21" s="78"/>
      <c r="S21" s="79"/>
      <c r="T21" s="36"/>
      <c r="U21" s="36"/>
      <c r="V21" s="36"/>
      <c r="W21" s="36"/>
      <c r="X21" s="38"/>
    </row>
    <row r="22" spans="2:24" ht="13.5" customHeight="1" x14ac:dyDescent="0.25">
      <c r="B22" s="102"/>
      <c r="C22" s="43"/>
      <c r="D22" s="43"/>
      <c r="E22" s="43"/>
      <c r="F22" s="43"/>
      <c r="G22" s="43"/>
      <c r="H22" s="43"/>
      <c r="I22" s="43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43"/>
      <c r="U22" s="43"/>
      <c r="V22" s="43"/>
      <c r="W22" s="43"/>
      <c r="X22" s="43"/>
    </row>
    <row r="23" spans="2:24" ht="26.25" customHeight="1" x14ac:dyDescent="0.25">
      <c r="B23" s="57"/>
      <c r="F23" s="130" t="s">
        <v>43</v>
      </c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80"/>
    </row>
    <row r="24" spans="2:24" ht="21" customHeight="1" x14ac:dyDescent="0.25">
      <c r="B24" s="57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80"/>
    </row>
    <row r="25" spans="2:24" ht="20.25" customHeight="1" x14ac:dyDescent="0.25">
      <c r="B25" s="81" t="s">
        <v>74</v>
      </c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 spans="2:24" ht="16.5" customHeight="1" x14ac:dyDescent="0.25">
      <c r="B26" s="9"/>
      <c r="C26" s="55" t="s">
        <v>2</v>
      </c>
      <c r="D26" s="131">
        <v>44909</v>
      </c>
      <c r="E26" s="131"/>
      <c r="F26" s="131"/>
      <c r="G26" s="11"/>
      <c r="H26" s="11"/>
      <c r="I26" s="11"/>
      <c r="J26" s="11"/>
      <c r="K26" s="112"/>
      <c r="L26" s="113"/>
      <c r="M26" s="120" t="s">
        <v>3</v>
      </c>
      <c r="N26" s="121"/>
      <c r="O26" s="112">
        <v>5.0999999999999996</v>
      </c>
      <c r="P26" s="112"/>
      <c r="Q26" s="112"/>
      <c r="R26" s="112"/>
      <c r="S26" s="112"/>
      <c r="T26" s="112"/>
      <c r="U26" s="12"/>
      <c r="V26" s="61"/>
      <c r="W26" s="12"/>
      <c r="X26" s="61" t="s">
        <v>45</v>
      </c>
    </row>
    <row r="27" spans="2:24" ht="13.5" customHeight="1" x14ac:dyDescent="0.25">
      <c r="B27" s="62" t="s">
        <v>6</v>
      </c>
      <c r="C27" s="63"/>
      <c r="D27" s="15"/>
      <c r="E27" s="64"/>
      <c r="F27" s="64"/>
      <c r="G27" s="65" t="s">
        <v>7</v>
      </c>
      <c r="H27" s="65"/>
      <c r="I27" s="64"/>
      <c r="J27" s="64"/>
      <c r="K27" s="120" t="s">
        <v>8</v>
      </c>
      <c r="L27" s="132"/>
      <c r="M27" s="135" t="s">
        <v>9</v>
      </c>
      <c r="N27" s="114" t="s">
        <v>39</v>
      </c>
      <c r="O27" s="120" t="s">
        <v>11</v>
      </c>
      <c r="P27" s="121"/>
      <c r="Q27" s="121"/>
      <c r="R27" s="121"/>
      <c r="S27" s="121"/>
      <c r="T27" s="121"/>
      <c r="U27" s="132"/>
      <c r="V27" s="114" t="s">
        <v>12</v>
      </c>
      <c r="W27" s="114" t="s">
        <v>46</v>
      </c>
      <c r="X27" s="110" t="s">
        <v>14</v>
      </c>
    </row>
    <row r="28" spans="2:24" s="71" customFormat="1" ht="15.75" customHeight="1" x14ac:dyDescent="0.25">
      <c r="B28" s="56"/>
      <c r="C28" s="68" t="s">
        <v>15</v>
      </c>
      <c r="D28" s="67" t="s">
        <v>16</v>
      </c>
      <c r="E28" s="68" t="s">
        <v>17</v>
      </c>
      <c r="F28" s="68" t="s">
        <v>18</v>
      </c>
      <c r="G28" s="67" t="s">
        <v>19</v>
      </c>
      <c r="H28" s="49" t="s">
        <v>20</v>
      </c>
      <c r="I28" s="49" t="s">
        <v>21</v>
      </c>
      <c r="J28" s="83" t="s">
        <v>22</v>
      </c>
      <c r="K28" s="67" t="s">
        <v>24</v>
      </c>
      <c r="L28" s="67" t="s">
        <v>25</v>
      </c>
      <c r="M28" s="136"/>
      <c r="N28" s="115"/>
      <c r="O28" s="67" t="s">
        <v>26</v>
      </c>
      <c r="P28" s="67" t="s">
        <v>27</v>
      </c>
      <c r="Q28" s="67" t="s">
        <v>28</v>
      </c>
      <c r="R28" s="67" t="s">
        <v>29</v>
      </c>
      <c r="S28" s="67" t="s">
        <v>30</v>
      </c>
      <c r="T28" s="67" t="s">
        <v>31</v>
      </c>
      <c r="U28" s="70" t="s">
        <v>32</v>
      </c>
      <c r="V28" s="115"/>
      <c r="W28" s="115"/>
      <c r="X28" s="109"/>
    </row>
    <row r="29" spans="2:24" ht="10.7" customHeight="1" x14ac:dyDescent="0.25">
      <c r="B29" s="72">
        <v>1</v>
      </c>
      <c r="C29" s="72" t="s">
        <v>61</v>
      </c>
      <c r="D29" s="72" t="s">
        <v>62</v>
      </c>
      <c r="E29" s="72">
        <v>5</v>
      </c>
      <c r="F29" s="72" t="s">
        <v>63</v>
      </c>
      <c r="G29" s="72" t="s">
        <v>75</v>
      </c>
      <c r="H29" s="72"/>
      <c r="I29" s="72" t="s">
        <v>65</v>
      </c>
      <c r="J29" s="73">
        <v>0.76368055555555547</v>
      </c>
      <c r="K29" s="84"/>
      <c r="L29" s="84"/>
      <c r="M29" s="84"/>
      <c r="N29" s="84"/>
      <c r="O29" s="84"/>
      <c r="P29" s="84"/>
      <c r="Q29" s="84"/>
      <c r="R29" s="84"/>
      <c r="S29" s="84"/>
      <c r="T29" s="85"/>
      <c r="U29" s="85"/>
      <c r="V29" s="85"/>
      <c r="W29" s="85" t="s">
        <v>52</v>
      </c>
      <c r="X29" s="85"/>
    </row>
    <row r="30" spans="2:24" ht="10.7" customHeight="1" x14ac:dyDescent="0.25">
      <c r="B30" s="74">
        <v>2</v>
      </c>
      <c r="C30" s="74" t="s">
        <v>42</v>
      </c>
      <c r="D30" s="74" t="s">
        <v>72</v>
      </c>
      <c r="E30" s="74">
        <v>9</v>
      </c>
      <c r="F30" s="74" t="s">
        <v>67</v>
      </c>
      <c r="G30" s="74" t="s">
        <v>76</v>
      </c>
      <c r="H30" s="74"/>
      <c r="I30" s="74" t="s">
        <v>77</v>
      </c>
      <c r="J30" s="75">
        <v>0.76694444444444432</v>
      </c>
      <c r="K30" s="86"/>
      <c r="L30" s="86"/>
      <c r="M30" s="86"/>
      <c r="N30" s="86"/>
      <c r="O30" s="86"/>
      <c r="P30" s="86"/>
      <c r="Q30" s="86"/>
      <c r="R30" s="86"/>
      <c r="S30" s="86"/>
      <c r="T30" s="87"/>
      <c r="U30" s="87"/>
      <c r="V30" s="87"/>
      <c r="W30" s="87" t="s">
        <v>52</v>
      </c>
      <c r="X30" s="87"/>
    </row>
    <row r="31" spans="2:24" ht="10.7" customHeight="1" x14ac:dyDescent="0.25">
      <c r="B31" s="74">
        <v>3</v>
      </c>
      <c r="C31" s="74" t="s">
        <v>42</v>
      </c>
      <c r="D31" s="74" t="s">
        <v>73</v>
      </c>
      <c r="E31" s="74">
        <v>9</v>
      </c>
      <c r="F31" s="74" t="s">
        <v>58</v>
      </c>
      <c r="G31" s="74" t="s">
        <v>78</v>
      </c>
      <c r="H31" s="74"/>
      <c r="I31" s="74" t="s">
        <v>79</v>
      </c>
      <c r="J31" s="75">
        <v>0.77020833333333316</v>
      </c>
      <c r="K31" s="86"/>
      <c r="L31" s="86"/>
      <c r="M31" s="86"/>
      <c r="N31" s="86"/>
      <c r="O31" s="86"/>
      <c r="P31" s="86"/>
      <c r="Q31" s="86"/>
      <c r="R31" s="86"/>
      <c r="S31" s="86"/>
      <c r="T31" s="87"/>
      <c r="U31" s="87"/>
      <c r="V31" s="87"/>
      <c r="W31" s="87" t="s">
        <v>52</v>
      </c>
      <c r="X31" s="87"/>
    </row>
    <row r="32" spans="2:24" ht="10.7" customHeight="1" x14ac:dyDescent="0.25">
      <c r="B32" s="74"/>
      <c r="C32" s="74"/>
      <c r="D32" s="74"/>
      <c r="E32" s="74"/>
      <c r="F32" s="74"/>
      <c r="G32" s="74"/>
      <c r="H32" s="74"/>
      <c r="I32" s="74"/>
      <c r="J32" s="75"/>
      <c r="K32" s="29"/>
      <c r="L32" s="29"/>
      <c r="M32" s="29"/>
      <c r="N32" s="29"/>
      <c r="O32" s="29"/>
      <c r="P32" s="29"/>
      <c r="Q32" s="29"/>
      <c r="R32" s="29"/>
      <c r="S32" s="29"/>
      <c r="T32" s="30"/>
      <c r="U32" s="30"/>
      <c r="V32" s="30"/>
      <c r="W32" s="30" t="s">
        <v>52</v>
      </c>
      <c r="X32" s="30"/>
    </row>
    <row r="33" spans="2:24" ht="10.7" customHeight="1" x14ac:dyDescent="0.25">
      <c r="B33" s="74"/>
      <c r="C33" s="74"/>
      <c r="D33" s="74"/>
      <c r="E33" s="74"/>
      <c r="F33" s="74"/>
      <c r="G33" s="74"/>
      <c r="H33" s="74"/>
      <c r="I33" s="74"/>
      <c r="J33" s="75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30"/>
      <c r="V33" s="30"/>
      <c r="W33" s="30" t="s">
        <v>52</v>
      </c>
      <c r="X33" s="30"/>
    </row>
    <row r="34" spans="2:24" ht="10.7" customHeight="1" x14ac:dyDescent="0.25">
      <c r="B34" s="74"/>
      <c r="C34" s="74"/>
      <c r="D34" s="74"/>
      <c r="E34" s="74"/>
      <c r="F34" s="74"/>
      <c r="G34" s="74"/>
      <c r="H34" s="74"/>
      <c r="I34" s="74"/>
      <c r="J34" s="75"/>
      <c r="K34" s="29"/>
      <c r="L34" s="29"/>
      <c r="M34" s="29"/>
      <c r="N34" s="29"/>
      <c r="O34" s="29"/>
      <c r="P34" s="29"/>
      <c r="Q34" s="29"/>
      <c r="R34" s="29"/>
      <c r="S34" s="29"/>
      <c r="T34" s="30"/>
      <c r="U34" s="30"/>
      <c r="V34" s="30"/>
      <c r="W34" s="30" t="s">
        <v>52</v>
      </c>
      <c r="X34" s="30"/>
    </row>
    <row r="35" spans="2:24" ht="10.7" customHeight="1" x14ac:dyDescent="0.25">
      <c r="B35" s="74"/>
      <c r="C35" s="74"/>
      <c r="D35" s="74"/>
      <c r="E35" s="74"/>
      <c r="F35" s="74"/>
      <c r="G35" s="74"/>
      <c r="H35" s="74"/>
      <c r="I35" s="74"/>
      <c r="J35" s="75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30"/>
      <c r="V35" s="30"/>
      <c r="W35" s="30" t="s">
        <v>52</v>
      </c>
      <c r="X35" s="30"/>
    </row>
    <row r="36" spans="2:24" ht="10.7" customHeight="1" x14ac:dyDescent="0.25">
      <c r="B36" s="74"/>
      <c r="C36" s="74"/>
      <c r="D36" s="74"/>
      <c r="E36" s="74"/>
      <c r="F36" s="74"/>
      <c r="G36" s="74"/>
      <c r="H36" s="74"/>
      <c r="I36" s="74"/>
      <c r="J36" s="75"/>
      <c r="K36" s="29"/>
      <c r="L36" s="29"/>
      <c r="M36" s="29"/>
      <c r="N36" s="29"/>
      <c r="O36" s="29"/>
      <c r="P36" s="29"/>
      <c r="Q36" s="29"/>
      <c r="R36" s="29"/>
      <c r="S36" s="29"/>
      <c r="T36" s="30"/>
      <c r="U36" s="30"/>
      <c r="V36" s="30"/>
      <c r="W36" s="30" t="s">
        <v>52</v>
      </c>
      <c r="X36" s="30"/>
    </row>
    <row r="37" spans="2:24" ht="10.7" customHeight="1" x14ac:dyDescent="0.25">
      <c r="B37" s="74"/>
      <c r="C37" s="74"/>
      <c r="D37" s="74"/>
      <c r="E37" s="74"/>
      <c r="F37" s="74"/>
      <c r="G37" s="74"/>
      <c r="H37" s="74"/>
      <c r="I37" s="74"/>
      <c r="J37" s="75"/>
      <c r="K37" s="29"/>
      <c r="L37" s="29"/>
      <c r="M37" s="29"/>
      <c r="N37" s="29"/>
      <c r="O37" s="29"/>
      <c r="P37" s="29"/>
      <c r="Q37" s="29"/>
      <c r="R37" s="29"/>
      <c r="S37" s="29"/>
      <c r="T37" s="30"/>
      <c r="U37" s="30"/>
      <c r="V37" s="30"/>
      <c r="W37" s="30"/>
      <c r="X37" s="30"/>
    </row>
    <row r="38" spans="2:24" ht="10.7" customHeight="1" x14ac:dyDescent="0.25">
      <c r="B38" s="74"/>
      <c r="C38" s="74"/>
      <c r="D38" s="74"/>
      <c r="E38" s="74"/>
      <c r="F38" s="74"/>
      <c r="G38" s="74"/>
      <c r="H38" s="74"/>
      <c r="I38" s="74"/>
      <c r="J38" s="75"/>
      <c r="K38" s="86"/>
      <c r="L38" s="86"/>
      <c r="M38" s="86"/>
      <c r="N38" s="86"/>
      <c r="O38" s="86"/>
      <c r="P38" s="86"/>
      <c r="Q38" s="86"/>
      <c r="R38" s="86"/>
      <c r="S38" s="86"/>
      <c r="T38" s="87"/>
      <c r="U38" s="87"/>
      <c r="V38" s="87"/>
      <c r="W38" s="87"/>
      <c r="X38" s="87"/>
    </row>
    <row r="39" spans="2:24" ht="10.7" customHeight="1" x14ac:dyDescent="0.25">
      <c r="B39" s="74"/>
      <c r="C39" s="74"/>
      <c r="D39" s="74"/>
      <c r="E39" s="74"/>
      <c r="F39" s="74"/>
      <c r="G39" s="74"/>
      <c r="H39" s="74"/>
      <c r="I39" s="74"/>
      <c r="J39" s="75"/>
      <c r="K39" s="86"/>
      <c r="L39" s="86"/>
      <c r="M39" s="86"/>
      <c r="N39" s="86"/>
      <c r="O39" s="86"/>
      <c r="P39" s="86"/>
      <c r="Q39" s="86"/>
      <c r="R39" s="86"/>
      <c r="S39" s="86"/>
      <c r="T39" s="87"/>
      <c r="U39" s="87"/>
      <c r="V39" s="87"/>
      <c r="W39" s="87" t="s">
        <v>52</v>
      </c>
      <c r="X39" s="87"/>
    </row>
    <row r="40" spans="2:24" ht="13.5" customHeight="1" x14ac:dyDescent="0.25">
      <c r="B40" s="76" t="s">
        <v>33</v>
      </c>
      <c r="C40" s="33"/>
      <c r="D40" s="33"/>
      <c r="E40" s="33"/>
      <c r="F40" s="33"/>
      <c r="G40" s="33"/>
      <c r="H40" s="33"/>
      <c r="I40" s="33"/>
      <c r="J40" s="77"/>
      <c r="K40" s="77"/>
      <c r="L40" s="77"/>
      <c r="M40" s="77"/>
      <c r="N40" s="77"/>
      <c r="O40" s="77"/>
      <c r="P40" s="78"/>
      <c r="Q40" s="79"/>
      <c r="R40" s="79"/>
      <c r="S40" s="79"/>
      <c r="T40" s="36"/>
      <c r="U40" s="36"/>
      <c r="V40" s="36"/>
      <c r="W40" s="36"/>
      <c r="X40" s="38"/>
    </row>
    <row r="41" spans="2:24" ht="13.5" customHeight="1" x14ac:dyDescent="0.25">
      <c r="B41" s="57"/>
      <c r="F41" s="128" t="s">
        <v>43</v>
      </c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</row>
    <row r="42" spans="2:24" ht="14.25" customHeight="1" x14ac:dyDescent="0.25">
      <c r="B42" s="57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</row>
    <row r="43" spans="2:24" ht="23.25" customHeight="1" x14ac:dyDescent="0.25">
      <c r="B43" s="5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</row>
    <row r="44" spans="2:24" ht="24" customHeight="1" x14ac:dyDescent="0.35">
      <c r="B44" s="53" t="s">
        <v>40</v>
      </c>
    </row>
    <row r="45" spans="2:24" ht="23.25" x14ac:dyDescent="0.25">
      <c r="B45" s="9"/>
      <c r="C45" s="88" t="s">
        <v>2</v>
      </c>
      <c r="D45" s="129">
        <v>44909</v>
      </c>
      <c r="E45" s="129"/>
      <c r="F45" s="129"/>
      <c r="G45" s="11"/>
      <c r="H45" s="11"/>
      <c r="I45" s="11"/>
      <c r="J45" s="11"/>
      <c r="K45" s="112"/>
      <c r="L45" s="113"/>
      <c r="M45" s="120" t="s">
        <v>3</v>
      </c>
      <c r="N45" s="121"/>
      <c r="O45" s="112">
        <v>5.0999999999999996</v>
      </c>
      <c r="P45" s="112"/>
      <c r="Q45" s="112"/>
      <c r="R45" s="112"/>
      <c r="S45" s="112"/>
      <c r="T45" s="112"/>
      <c r="U45" s="12"/>
      <c r="V45" s="61"/>
      <c r="W45" s="12"/>
      <c r="X45" s="61" t="s">
        <v>45</v>
      </c>
    </row>
    <row r="46" spans="2:24" ht="15.75" customHeight="1" x14ac:dyDescent="0.25">
      <c r="B46" s="62" t="s">
        <v>6</v>
      </c>
      <c r="C46" s="63"/>
      <c r="D46" s="15"/>
      <c r="E46" s="64"/>
      <c r="F46" s="64"/>
      <c r="G46" s="65" t="s">
        <v>7</v>
      </c>
      <c r="H46" s="65"/>
      <c r="I46" s="64"/>
      <c r="J46" s="64"/>
      <c r="K46" s="120" t="s">
        <v>8</v>
      </c>
      <c r="L46" s="132"/>
      <c r="M46" s="114" t="s">
        <v>9</v>
      </c>
      <c r="N46" s="89"/>
      <c r="O46" s="120" t="s">
        <v>11</v>
      </c>
      <c r="P46" s="121"/>
      <c r="Q46" s="121"/>
      <c r="R46" s="121"/>
      <c r="S46" s="121"/>
      <c r="T46" s="121"/>
      <c r="U46" s="132"/>
      <c r="V46" s="114" t="s">
        <v>12</v>
      </c>
      <c r="W46" s="114" t="s">
        <v>46</v>
      </c>
      <c r="X46" s="110" t="s">
        <v>14</v>
      </c>
    </row>
    <row r="47" spans="2:24" s="71" customFormat="1" ht="39.75" customHeight="1" x14ac:dyDescent="0.25">
      <c r="B47" s="56"/>
      <c r="C47" s="67" t="s">
        <v>15</v>
      </c>
      <c r="D47" s="67" t="s">
        <v>16</v>
      </c>
      <c r="E47" s="67" t="s">
        <v>17</v>
      </c>
      <c r="F47" s="67" t="s">
        <v>18</v>
      </c>
      <c r="G47" s="67" t="s">
        <v>19</v>
      </c>
      <c r="H47" s="49" t="s">
        <v>20</v>
      </c>
      <c r="I47" s="49" t="s">
        <v>21</v>
      </c>
      <c r="J47" s="49" t="s">
        <v>22</v>
      </c>
      <c r="K47" s="67" t="s">
        <v>24</v>
      </c>
      <c r="L47" s="67" t="s">
        <v>25</v>
      </c>
      <c r="M47" s="115"/>
      <c r="N47" s="56" t="s">
        <v>39</v>
      </c>
      <c r="O47" s="67" t="s">
        <v>26</v>
      </c>
      <c r="P47" s="67" t="s">
        <v>27</v>
      </c>
      <c r="Q47" s="67" t="s">
        <v>28</v>
      </c>
      <c r="R47" s="67" t="s">
        <v>29</v>
      </c>
      <c r="S47" s="67" t="s">
        <v>30</v>
      </c>
      <c r="T47" s="67" t="s">
        <v>31</v>
      </c>
      <c r="U47" s="70" t="s">
        <v>32</v>
      </c>
      <c r="V47" s="115"/>
      <c r="W47" s="115"/>
      <c r="X47" s="109"/>
    </row>
    <row r="48" spans="2:24" ht="15" customHeight="1" x14ac:dyDescent="0.3">
      <c r="B48" s="23"/>
      <c r="C48" s="23"/>
      <c r="D48" s="23"/>
      <c r="E48" s="23"/>
      <c r="F48" s="23"/>
      <c r="G48" s="23"/>
      <c r="H48" s="23"/>
      <c r="I48" s="23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26"/>
      <c r="V48" s="26"/>
      <c r="W48" s="26"/>
      <c r="X48" s="26"/>
    </row>
    <row r="49" spans="2:24" ht="10.7" customHeight="1" x14ac:dyDescent="0.25">
      <c r="B49" s="74"/>
      <c r="C49" s="74"/>
      <c r="D49" s="74"/>
      <c r="E49" s="74"/>
      <c r="F49" s="74"/>
      <c r="G49" s="74"/>
      <c r="H49" s="74"/>
      <c r="I49" s="74"/>
      <c r="J49" s="75"/>
      <c r="K49" s="29"/>
      <c r="L49" s="29"/>
      <c r="M49" s="29"/>
      <c r="N49" s="29"/>
      <c r="O49" s="29"/>
      <c r="P49" s="29"/>
      <c r="Q49" s="29"/>
      <c r="R49" s="29"/>
      <c r="S49" s="29"/>
      <c r="T49" s="30"/>
      <c r="U49" s="30"/>
      <c r="V49" s="30"/>
      <c r="W49" s="30" t="s">
        <v>52</v>
      </c>
      <c r="X49" s="30"/>
    </row>
    <row r="50" spans="2:24" ht="10.7" customHeight="1" x14ac:dyDescent="0.25">
      <c r="B50" s="74"/>
      <c r="C50" s="74"/>
      <c r="D50" s="74"/>
      <c r="E50" s="74"/>
      <c r="F50" s="74"/>
      <c r="G50" s="74"/>
      <c r="H50" s="74"/>
      <c r="I50" s="74"/>
      <c r="J50" s="75"/>
      <c r="K50" s="29"/>
      <c r="L50" s="29"/>
      <c r="M50" s="29"/>
      <c r="N50" s="29"/>
      <c r="O50" s="29"/>
      <c r="P50" s="29"/>
      <c r="Q50" s="29"/>
      <c r="R50" s="29"/>
      <c r="S50" s="29"/>
      <c r="T50" s="30"/>
      <c r="U50" s="30"/>
      <c r="V50" s="30"/>
      <c r="W50" s="30" t="s">
        <v>52</v>
      </c>
      <c r="X50" s="30"/>
    </row>
    <row r="51" spans="2:24" ht="10.7" customHeight="1" x14ac:dyDescent="0.25">
      <c r="B51" s="74"/>
      <c r="C51" s="74"/>
      <c r="D51" s="74"/>
      <c r="E51" s="74"/>
      <c r="F51" s="74"/>
      <c r="G51" s="74"/>
      <c r="H51" s="74"/>
      <c r="I51" s="74"/>
      <c r="J51" s="75"/>
      <c r="K51" s="29"/>
      <c r="L51" s="29"/>
      <c r="M51" s="29"/>
      <c r="N51" s="29"/>
      <c r="O51" s="29"/>
      <c r="P51" s="29"/>
      <c r="Q51" s="29"/>
      <c r="R51" s="29"/>
      <c r="S51" s="29"/>
      <c r="T51" s="30"/>
      <c r="U51" s="30"/>
      <c r="V51" s="30"/>
      <c r="W51" s="30" t="s">
        <v>52</v>
      </c>
      <c r="X51" s="30"/>
    </row>
    <row r="52" spans="2:24" ht="10.7" customHeight="1" x14ac:dyDescent="0.25">
      <c r="B52" s="74"/>
      <c r="C52" s="74"/>
      <c r="D52" s="74"/>
      <c r="E52" s="74"/>
      <c r="F52" s="74"/>
      <c r="G52" s="74"/>
      <c r="H52" s="74"/>
      <c r="I52" s="74"/>
      <c r="J52" s="75"/>
      <c r="K52" s="29"/>
      <c r="L52" s="29"/>
      <c r="M52" s="29"/>
      <c r="N52" s="29"/>
      <c r="O52" s="29"/>
      <c r="P52" s="29"/>
      <c r="Q52" s="29"/>
      <c r="R52" s="29"/>
      <c r="S52" s="29"/>
      <c r="T52" s="30"/>
      <c r="U52" s="30"/>
      <c r="V52" s="30"/>
      <c r="W52" s="30" t="s">
        <v>52</v>
      </c>
      <c r="X52" s="30"/>
    </row>
    <row r="53" spans="2:24" ht="10.7" customHeight="1" x14ac:dyDescent="0.25">
      <c r="B53" s="74"/>
      <c r="C53" s="74"/>
      <c r="D53" s="74"/>
      <c r="E53" s="74"/>
      <c r="F53" s="74"/>
      <c r="G53" s="74"/>
      <c r="H53" s="74"/>
      <c r="I53" s="74"/>
      <c r="J53" s="75"/>
      <c r="K53" s="29"/>
      <c r="L53" s="29"/>
      <c r="M53" s="29"/>
      <c r="N53" s="29"/>
      <c r="O53" s="29"/>
      <c r="P53" s="29"/>
      <c r="Q53" s="29"/>
      <c r="R53" s="29"/>
      <c r="S53" s="29"/>
      <c r="T53" s="30"/>
      <c r="U53" s="30"/>
      <c r="V53" s="30"/>
      <c r="W53" s="30" t="s">
        <v>52</v>
      </c>
      <c r="X53" s="30"/>
    </row>
    <row r="54" spans="2:24" ht="10.7" customHeight="1" x14ac:dyDescent="0.25">
      <c r="B54" s="74"/>
      <c r="C54" s="74"/>
      <c r="D54" s="74"/>
      <c r="E54" s="74"/>
      <c r="F54" s="74"/>
      <c r="G54" s="74"/>
      <c r="H54" s="74"/>
      <c r="I54" s="74"/>
      <c r="J54" s="75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30"/>
      <c r="V54" s="30"/>
      <c r="W54" s="30"/>
      <c r="X54" s="30"/>
    </row>
    <row r="55" spans="2:24" ht="10.7" customHeight="1" x14ac:dyDescent="0.25">
      <c r="B55" s="74"/>
      <c r="C55" s="74"/>
      <c r="D55" s="74"/>
      <c r="E55" s="74"/>
      <c r="F55" s="74"/>
      <c r="G55" s="74"/>
      <c r="H55" s="74"/>
      <c r="I55" s="74"/>
      <c r="J55" s="75"/>
      <c r="K55" s="86"/>
      <c r="L55" s="86"/>
      <c r="M55" s="86"/>
      <c r="N55" s="86"/>
      <c r="O55" s="86"/>
      <c r="P55" s="86"/>
      <c r="Q55" s="86"/>
      <c r="R55" s="86"/>
      <c r="S55" s="86"/>
      <c r="T55" s="87"/>
      <c r="U55" s="87"/>
      <c r="V55" s="87"/>
      <c r="W55" s="87"/>
      <c r="X55" s="87"/>
    </row>
    <row r="56" spans="2:24" ht="10.7" customHeight="1" x14ac:dyDescent="0.25">
      <c r="B56" s="74"/>
      <c r="C56" s="74"/>
      <c r="D56" s="74"/>
      <c r="E56" s="74"/>
      <c r="F56" s="74"/>
      <c r="G56" s="74"/>
      <c r="H56" s="74"/>
      <c r="I56" s="74"/>
      <c r="J56" s="75"/>
      <c r="K56" s="86"/>
      <c r="L56" s="86"/>
      <c r="M56" s="86"/>
      <c r="N56" s="86"/>
      <c r="O56" s="86"/>
      <c r="P56" s="86"/>
      <c r="Q56" s="86"/>
      <c r="R56" s="86"/>
      <c r="S56" s="86"/>
      <c r="T56" s="87"/>
      <c r="U56" s="87"/>
      <c r="V56" s="87"/>
      <c r="W56" s="87" t="s">
        <v>52</v>
      </c>
      <c r="X56" s="87"/>
    </row>
    <row r="57" spans="2:24" ht="15" customHeight="1" x14ac:dyDescent="0.3">
      <c r="B57" s="95"/>
      <c r="C57" s="95"/>
      <c r="D57" s="95"/>
      <c r="E57" s="95"/>
      <c r="F57" s="95"/>
      <c r="G57" s="95"/>
      <c r="H57" s="95"/>
      <c r="I57" s="95"/>
      <c r="J57" s="96"/>
      <c r="K57" s="97"/>
      <c r="L57" s="97"/>
      <c r="M57" s="97"/>
      <c r="N57" s="97"/>
      <c r="O57" s="97"/>
      <c r="P57" s="97"/>
      <c r="Q57" s="97"/>
      <c r="R57" s="97"/>
      <c r="S57" s="97"/>
      <c r="T57" s="98"/>
      <c r="U57" s="98"/>
      <c r="V57" s="98"/>
      <c r="W57" s="98"/>
      <c r="X57" s="98"/>
    </row>
  </sheetData>
  <mergeCells count="35">
    <mergeCell ref="X46:X47"/>
    <mergeCell ref="X27:X28"/>
    <mergeCell ref="F41:U43"/>
    <mergeCell ref="D45:F45"/>
    <mergeCell ref="K45:L45"/>
    <mergeCell ref="M45:N45"/>
    <mergeCell ref="O45:T45"/>
    <mergeCell ref="K27:L27"/>
    <mergeCell ref="M27:M28"/>
    <mergeCell ref="N27:N28"/>
    <mergeCell ref="O27:U27"/>
    <mergeCell ref="V27:V28"/>
    <mergeCell ref="W27:W28"/>
    <mergeCell ref="K46:L46"/>
    <mergeCell ref="M46:M47"/>
    <mergeCell ref="O46:U46"/>
    <mergeCell ref="X6:X7"/>
    <mergeCell ref="F23:U24"/>
    <mergeCell ref="D26:F26"/>
    <mergeCell ref="K26:L26"/>
    <mergeCell ref="M26:N26"/>
    <mergeCell ref="O26:T26"/>
    <mergeCell ref="K6:L6"/>
    <mergeCell ref="M6:M7"/>
    <mergeCell ref="N6:N7"/>
    <mergeCell ref="O6:U6"/>
    <mergeCell ref="V46:V47"/>
    <mergeCell ref="W46:W47"/>
    <mergeCell ref="F1:U3"/>
    <mergeCell ref="D5:F5"/>
    <mergeCell ref="K5:L5"/>
    <mergeCell ref="M5:N5"/>
    <mergeCell ref="O5:T5"/>
    <mergeCell ref="V6:V7"/>
    <mergeCell ref="W6:W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 IN</vt:lpstr>
      <vt:lpstr>W2 IN</vt:lpstr>
      <vt:lpstr>W3 IN</vt:lpstr>
      <vt:lpstr>ED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Trung</dc:creator>
  <cp:lastModifiedBy>Quang Trung</cp:lastModifiedBy>
  <dcterms:created xsi:type="dcterms:W3CDTF">2022-10-27T04:49:27Z</dcterms:created>
  <dcterms:modified xsi:type="dcterms:W3CDTF">2022-12-15T11:10:35Z</dcterms:modified>
</cp:coreProperties>
</file>