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5180" windowHeight="5010" activeTab="2"/>
  </bookViews>
  <sheets>
    <sheet name="Release Notice" sheetId="1" r:id="rId1"/>
    <sheet name="Guidelines" sheetId="2" r:id="rId2"/>
    <sheet name="Components and Complexity" sheetId="3" r:id="rId3"/>
    <sheet name="Effort Estimate" sheetId="4" r:id="rId4"/>
    <sheet name="Schedule" sheetId="5" r:id="rId5"/>
  </sheets>
  <externalReferences>
    <externalReference r:id="rId6"/>
  </externalReferences>
  <calcPr calcId="145621"/>
</workbook>
</file>

<file path=xl/calcChain.xml><?xml version="1.0" encoding="utf-8"?>
<calcChain xmlns="http://schemas.openxmlformats.org/spreadsheetml/2006/main">
  <c r="H88" i="3" l="1"/>
  <c r="H89" i="3"/>
  <c r="H90" i="3"/>
  <c r="H91" i="3"/>
  <c r="H93" i="3"/>
  <c r="H74" i="3"/>
  <c r="H76" i="3"/>
  <c r="H77" i="3"/>
  <c r="H78" i="3"/>
  <c r="H57" i="3"/>
  <c r="H59" i="3"/>
  <c r="H60" i="3"/>
  <c r="H61" i="3"/>
  <c r="H62" i="3"/>
  <c r="H44" i="3"/>
  <c r="H45" i="3"/>
  <c r="H46" i="3"/>
  <c r="H47" i="3"/>
  <c r="H48" i="3"/>
  <c r="D12" i="5" l="1"/>
  <c r="D14" i="5" l="1"/>
  <c r="D8" i="5"/>
  <c r="B31" i="5"/>
  <c r="B30" i="5"/>
  <c r="B29" i="5"/>
  <c r="B28" i="5"/>
  <c r="B27" i="5"/>
  <c r="C26" i="5"/>
  <c r="B26" i="5"/>
  <c r="AA43" i="4"/>
  <c r="AA41" i="4"/>
  <c r="T41" i="4"/>
  <c r="Z41" i="4" s="1"/>
  <c r="AA31" i="4"/>
  <c r="B30" i="4"/>
  <c r="X28" i="4"/>
  <c r="T28" i="4"/>
  <c r="S28" i="4"/>
  <c r="Y28" i="4" s="1"/>
  <c r="R28" i="4"/>
  <c r="Q28" i="4"/>
  <c r="M28" i="4"/>
  <c r="O28" i="4" s="1"/>
  <c r="L28" i="4"/>
  <c r="K28" i="4"/>
  <c r="C28" i="4"/>
  <c r="P28" i="4" s="1"/>
  <c r="S26" i="4"/>
  <c r="Y26" i="4" s="1"/>
  <c r="R26" i="4"/>
  <c r="Q26" i="4"/>
  <c r="M26" i="4"/>
  <c r="O26" i="4" s="1"/>
  <c r="L26" i="4"/>
  <c r="K26" i="4"/>
  <c r="S18" i="4"/>
  <c r="Y18" i="4" s="1"/>
  <c r="R18" i="4"/>
  <c r="T18" i="4" s="1"/>
  <c r="Q18" i="4"/>
  <c r="D10" i="5" s="1"/>
  <c r="M18" i="4"/>
  <c r="O18" i="4" s="1"/>
  <c r="L18" i="4"/>
  <c r="K18" i="4"/>
  <c r="S9" i="4"/>
  <c r="Y9" i="4" s="1"/>
  <c r="R9" i="4"/>
  <c r="X9" i="4" s="1"/>
  <c r="Q9" i="4"/>
  <c r="M9" i="4"/>
  <c r="O9" i="4" s="1"/>
  <c r="L9" i="4"/>
  <c r="K9" i="4"/>
  <c r="S7" i="4"/>
  <c r="Y7" i="4" s="1"/>
  <c r="R7" i="4"/>
  <c r="Q7" i="4"/>
  <c r="D6" i="5" s="1"/>
  <c r="M7" i="4"/>
  <c r="O7" i="4" s="1"/>
  <c r="L7" i="4"/>
  <c r="K7" i="4"/>
  <c r="S5" i="4"/>
  <c r="Y5" i="4" s="1"/>
  <c r="R5" i="4"/>
  <c r="T5" i="4" s="1"/>
  <c r="Q5" i="4"/>
  <c r="M5" i="4"/>
  <c r="O5" i="4" s="1"/>
  <c r="L5" i="4"/>
  <c r="K5" i="4"/>
  <c r="T1" i="4"/>
  <c r="Q31" i="4" l="1"/>
  <c r="T7" i="4"/>
  <c r="T26" i="4"/>
  <c r="X7" i="4"/>
  <c r="Z7" i="4" s="1"/>
  <c r="D4" i="5"/>
  <c r="C6" i="5" s="1"/>
  <c r="C8" i="5" s="1"/>
  <c r="C10" i="5" s="1"/>
  <c r="D26" i="5"/>
  <c r="C27" i="5" s="1"/>
  <c r="D27" i="5" s="1"/>
  <c r="C28" i="5" s="1"/>
  <c r="D28" i="5" s="1"/>
  <c r="C29" i="5" s="1"/>
  <c r="D29" i="5" s="1"/>
  <c r="C30" i="5" s="1"/>
  <c r="D30" i="5" s="1"/>
  <c r="C31" i="5" s="1"/>
  <c r="D31" i="5" s="1"/>
  <c r="K31" i="4"/>
  <c r="L31" i="4"/>
  <c r="Z9" i="4"/>
  <c r="X18" i="4"/>
  <c r="Z18" i="4" s="1"/>
  <c r="X26" i="4"/>
  <c r="Z26" i="4" s="1"/>
  <c r="O31" i="4"/>
  <c r="X5" i="4"/>
  <c r="Z5" i="4" s="1"/>
  <c r="Z28" i="4"/>
  <c r="T9" i="4"/>
  <c r="T31" i="4" s="1"/>
  <c r="T43" i="4" s="1"/>
  <c r="Z43" i="4" s="1"/>
  <c r="C12" i="5" l="1"/>
  <c r="C14" i="5" s="1"/>
  <c r="I40" i="4"/>
  <c r="J40" i="4"/>
  <c r="Z31" i="4"/>
  <c r="G155" i="3" l="1"/>
  <c r="H155" i="3" s="1"/>
  <c r="G154" i="3"/>
  <c r="G153" i="3"/>
  <c r="H153" i="3" s="1"/>
  <c r="G152" i="3"/>
  <c r="H152" i="3" s="1"/>
  <c r="G151" i="3"/>
  <c r="H151" i="3" s="1"/>
  <c r="G150" i="3"/>
  <c r="G149" i="3"/>
  <c r="H149" i="3" s="1"/>
  <c r="G148" i="3"/>
  <c r="H148" i="3" s="1"/>
  <c r="G147" i="3"/>
  <c r="H147" i="3" s="1"/>
  <c r="G146" i="3"/>
  <c r="H146" i="3" s="1"/>
  <c r="A148" i="3"/>
  <c r="A149" i="3" s="1"/>
  <c r="A150" i="3" s="1"/>
  <c r="A151" i="3" s="1"/>
  <c r="A152" i="3" s="1"/>
  <c r="A153" i="3" s="1"/>
  <c r="A154" i="3" s="1"/>
  <c r="A155" i="3" s="1"/>
  <c r="H154" i="3"/>
  <c r="H150" i="3"/>
  <c r="G139" i="3"/>
  <c r="H139" i="3" s="1"/>
  <c r="G140" i="3"/>
  <c r="H140" i="3" s="1"/>
  <c r="G138" i="3"/>
  <c r="H138" i="3" s="1"/>
  <c r="G137" i="3"/>
  <c r="H137" i="3" s="1"/>
  <c r="G136" i="3"/>
  <c r="H136" i="3" s="1"/>
  <c r="G135" i="3"/>
  <c r="G134" i="3"/>
  <c r="H134" i="3" s="1"/>
  <c r="G133" i="3"/>
  <c r="H133" i="3" s="1"/>
  <c r="G132" i="3"/>
  <c r="H132" i="3" s="1"/>
  <c r="G131" i="3"/>
  <c r="G124" i="3"/>
  <c r="H124" i="3" s="1"/>
  <c r="G123" i="3"/>
  <c r="H123" i="3" s="1"/>
  <c r="G122" i="3"/>
  <c r="H122" i="3" s="1"/>
  <c r="G121" i="3"/>
  <c r="H121" i="3" s="1"/>
  <c r="G120" i="3"/>
  <c r="H120" i="3" s="1"/>
  <c r="G125" i="3"/>
  <c r="H125" i="3" s="1"/>
  <c r="G119" i="3"/>
  <c r="H119" i="3" s="1"/>
  <c r="G118" i="3"/>
  <c r="H118" i="3" s="1"/>
  <c r="G117" i="3"/>
  <c r="H117" i="3" s="1"/>
  <c r="G116" i="3"/>
  <c r="H116" i="3" s="1"/>
  <c r="G109" i="3"/>
  <c r="H109" i="3" s="1"/>
  <c r="G110" i="3"/>
  <c r="H110" i="3" s="1"/>
  <c r="G108" i="3"/>
  <c r="H108" i="3" s="1"/>
  <c r="G107" i="3"/>
  <c r="G106" i="3"/>
  <c r="H106" i="3" s="1"/>
  <c r="G105" i="3"/>
  <c r="H105" i="3" s="1"/>
  <c r="G104" i="3"/>
  <c r="H104" i="3" s="1"/>
  <c r="G103" i="3"/>
  <c r="H103" i="3" s="1"/>
  <c r="G102" i="3"/>
  <c r="H102" i="3" s="1"/>
  <c r="G101" i="3"/>
  <c r="H101" i="3" s="1"/>
  <c r="G95" i="3"/>
  <c r="H95" i="3" s="1"/>
  <c r="G94" i="3"/>
  <c r="H94" i="3" s="1"/>
  <c r="G93" i="3"/>
  <c r="G92" i="3"/>
  <c r="G91" i="3"/>
  <c r="G90" i="3"/>
  <c r="G89" i="3"/>
  <c r="G88" i="3"/>
  <c r="G87" i="3"/>
  <c r="H87" i="3" s="1"/>
  <c r="G86" i="3"/>
  <c r="H86" i="3" s="1"/>
  <c r="G79" i="3"/>
  <c r="H79" i="3" s="1"/>
  <c r="G80" i="3"/>
  <c r="H80" i="3" s="1"/>
  <c r="G78" i="3"/>
  <c r="G77" i="3"/>
  <c r="G76" i="3"/>
  <c r="G75" i="3"/>
  <c r="G74" i="3"/>
  <c r="G73" i="3"/>
  <c r="H73" i="3" s="1"/>
  <c r="G72" i="3"/>
  <c r="H72" i="3" s="1"/>
  <c r="G71" i="3"/>
  <c r="H71" i="3" s="1"/>
  <c r="G65" i="3"/>
  <c r="H65" i="3" s="1"/>
  <c r="G64" i="3"/>
  <c r="H64" i="3" s="1"/>
  <c r="G63" i="3"/>
  <c r="H63" i="3" s="1"/>
  <c r="G62" i="3"/>
  <c r="G61" i="3"/>
  <c r="G60" i="3"/>
  <c r="G59" i="3"/>
  <c r="G58" i="3"/>
  <c r="G57" i="3"/>
  <c r="G56" i="3"/>
  <c r="H56" i="3" s="1"/>
  <c r="H67" i="3" s="1"/>
  <c r="G50" i="3"/>
  <c r="H50" i="3" s="1"/>
  <c r="G49" i="3"/>
  <c r="H49" i="3" s="1"/>
  <c r="G48" i="3"/>
  <c r="G47" i="3"/>
  <c r="G46" i="3"/>
  <c r="G45" i="3"/>
  <c r="G44" i="3"/>
  <c r="G43" i="3"/>
  <c r="G42" i="3"/>
  <c r="H42" i="3" s="1"/>
  <c r="G41" i="3"/>
  <c r="H41" i="3" s="1"/>
  <c r="G35" i="3"/>
  <c r="H35" i="3" s="1"/>
  <c r="G34" i="3"/>
  <c r="G33" i="3"/>
  <c r="G32" i="3"/>
  <c r="G31" i="3"/>
  <c r="G30" i="3"/>
  <c r="G29" i="3"/>
  <c r="G28" i="3"/>
  <c r="G27" i="3"/>
  <c r="A27" i="3"/>
  <c r="A28" i="3" s="1"/>
  <c r="A29" i="3" s="1"/>
  <c r="A30" i="3" s="1"/>
  <c r="A31" i="3" s="1"/>
  <c r="A32" i="3" s="1"/>
  <c r="A33" i="3" s="1"/>
  <c r="A34" i="3" s="1"/>
  <c r="A35" i="3" s="1"/>
  <c r="A147" i="3"/>
  <c r="H135" i="3"/>
  <c r="A132" i="3"/>
  <c r="A133" i="3" s="1"/>
  <c r="A134" i="3" s="1"/>
  <c r="A135" i="3" s="1"/>
  <c r="A136" i="3" s="1"/>
  <c r="A137" i="3" s="1"/>
  <c r="A138" i="3" s="1"/>
  <c r="A139" i="3" s="1"/>
  <c r="A140" i="3" s="1"/>
  <c r="H131" i="3"/>
  <c r="A117" i="3"/>
  <c r="A118" i="3" s="1"/>
  <c r="A119" i="3" s="1"/>
  <c r="A120" i="3" s="1"/>
  <c r="A121" i="3" s="1"/>
  <c r="A122" i="3" s="1"/>
  <c r="A123" i="3" s="1"/>
  <c r="A124" i="3" s="1"/>
  <c r="A125" i="3" s="1"/>
  <c r="A102" i="3"/>
  <c r="A103" i="3" s="1"/>
  <c r="A104" i="3" s="1"/>
  <c r="A105" i="3" s="1"/>
  <c r="A106" i="3" s="1"/>
  <c r="A107" i="3" s="1"/>
  <c r="A108" i="3" s="1"/>
  <c r="A109" i="3" s="1"/>
  <c r="A110" i="3" s="1"/>
  <c r="A87" i="3"/>
  <c r="A88" i="3" s="1"/>
  <c r="A89" i="3" s="1"/>
  <c r="A90" i="3" s="1"/>
  <c r="A91" i="3" s="1"/>
  <c r="A92" i="3" s="1"/>
  <c r="A93" i="3" s="1"/>
  <c r="A94" i="3" s="1"/>
  <c r="A95" i="3" s="1"/>
  <c r="A72" i="3"/>
  <c r="A73" i="3" s="1"/>
  <c r="A74" i="3" s="1"/>
  <c r="A75" i="3" s="1"/>
  <c r="A76" i="3" s="1"/>
  <c r="A77" i="3" s="1"/>
  <c r="A78" i="3" s="1"/>
  <c r="A57" i="3"/>
  <c r="A58" i="3" s="1"/>
  <c r="A59" i="3" s="1"/>
  <c r="A60" i="3" s="1"/>
  <c r="A61" i="3" s="1"/>
  <c r="A62" i="3" s="1"/>
  <c r="A63" i="3" s="1"/>
  <c r="A64" i="3" s="1"/>
  <c r="A65" i="3" s="1"/>
  <c r="A42" i="3"/>
  <c r="A43" i="3" s="1"/>
  <c r="A44" i="3" s="1"/>
  <c r="A45" i="3" s="1"/>
  <c r="A46" i="3" s="1"/>
  <c r="A47" i="3" s="1"/>
  <c r="A48" i="3" s="1"/>
  <c r="A49" i="3" s="1"/>
  <c r="A50" i="3" s="1"/>
  <c r="A12" i="1"/>
  <c r="A13" i="1" s="1"/>
  <c r="A14" i="1" s="1"/>
  <c r="A15" i="1" s="1"/>
  <c r="A16" i="1" s="1"/>
  <c r="A17" i="1" s="1"/>
  <c r="A18" i="1" s="1"/>
  <c r="A19" i="1" s="1"/>
  <c r="A20" i="1" s="1"/>
  <c r="H112" i="3" l="1"/>
  <c r="A79" i="3"/>
  <c r="A80" i="3" s="1"/>
  <c r="H97" i="3"/>
  <c r="H142" i="3"/>
  <c r="H37" i="3"/>
  <c r="H52" i="3"/>
  <c r="H157" i="3"/>
  <c r="H82" i="3"/>
  <c r="H127" i="3"/>
  <c r="H159" i="3" l="1"/>
  <c r="H168" i="3" s="1"/>
  <c r="H166" i="3" l="1"/>
  <c r="H163" i="3"/>
  <c r="H164" i="3"/>
  <c r="H165" i="3"/>
  <c r="H167" i="3"/>
  <c r="H170" i="3" l="1"/>
  <c r="C9" i="4" s="1"/>
  <c r="C21" i="4" l="1"/>
  <c r="C13" i="4"/>
  <c r="C7" i="4"/>
  <c r="C23" i="4"/>
  <c r="C18" i="4"/>
  <c r="C14" i="4"/>
  <c r="C12" i="4"/>
  <c r="C26" i="4"/>
  <c r="C5" i="4"/>
  <c r="C31" i="4" l="1"/>
  <c r="C32" i="4" s="1"/>
  <c r="C33" i="4" s="1"/>
  <c r="D24" i="4"/>
  <c r="D15" i="4"/>
  <c r="D16" i="4" s="1"/>
  <c r="P5" i="4" l="1"/>
  <c r="P26" i="4"/>
  <c r="P7" i="4"/>
  <c r="P18" i="4"/>
  <c r="P9" i="4"/>
  <c r="P31" i="4" l="1"/>
</calcChain>
</file>

<file path=xl/comments1.xml><?xml version="1.0" encoding="utf-8"?>
<comments xmlns="http://schemas.openxmlformats.org/spreadsheetml/2006/main">
  <authors>
    <author>Anil</author>
  </authors>
  <commentList>
    <comment ref="P4" authorId="0">
      <text>
        <r>
          <rPr>
            <sz val="8"/>
            <color indexed="81"/>
            <rFont val="Tahoma"/>
            <family val="2"/>
          </rPr>
          <t xml:space="preserve">Includes PM and QA effort for the Phase
</t>
        </r>
      </text>
    </comment>
  </commentList>
</comments>
</file>

<file path=xl/comments2.xml><?xml version="1.0" encoding="utf-8"?>
<comments xmlns="http://schemas.openxmlformats.org/spreadsheetml/2006/main">
  <authors>
    <author>Maneesha Marathe</author>
  </authors>
  <commentList>
    <comment ref="C23" authorId="0">
      <text>
        <r>
          <rPr>
            <sz val="8"/>
            <color indexed="81"/>
            <rFont val="Tahoma"/>
            <family val="2"/>
          </rPr>
          <t xml:space="preserve">Enter project start date here
</t>
        </r>
      </text>
    </comment>
  </commentList>
</comments>
</file>

<file path=xl/sharedStrings.xml><?xml version="1.0" encoding="utf-8"?>
<sst xmlns="http://schemas.openxmlformats.org/spreadsheetml/2006/main" count="495" uniqueCount="288">
  <si>
    <t>Release Notice</t>
  </si>
  <si>
    <t>Document Name</t>
  </si>
  <si>
    <t>Description</t>
  </si>
  <si>
    <t>Version</t>
  </si>
  <si>
    <t>Release Date</t>
  </si>
  <si>
    <t>Revision History</t>
  </si>
  <si>
    <t>Rev #</t>
  </si>
  <si>
    <t>Rev Date</t>
  </si>
  <si>
    <t>Revision Description</t>
  </si>
  <si>
    <t>Initial Version Released</t>
  </si>
  <si>
    <t>1.0</t>
  </si>
  <si>
    <t>1</t>
  </si>
  <si>
    <t>Author</t>
  </si>
  <si>
    <t>Estimation Guidelines and Template for SharePoint 2010 based Projects</t>
  </si>
  <si>
    <t>4. This estimation assumes a typical development process using waterfall / modified waterfall model. This estimation sheet is not applicable to projects that contain overlapping phases or projects using different process models like RUP/ MSF / Agile etc.</t>
  </si>
  <si>
    <t xml:space="preserve">Productivity (Person days) </t>
  </si>
  <si>
    <t>Workflows (SharePoint / WF based)</t>
  </si>
  <si>
    <t>Workflows (Other Tool based E.g. K2.NET)</t>
  </si>
  <si>
    <t>Reports (SQL Reporting Services)</t>
  </si>
  <si>
    <t>Reports (Excel Services)</t>
  </si>
  <si>
    <t>V Simple</t>
  </si>
  <si>
    <t>Simple</t>
  </si>
  <si>
    <t>Average</t>
  </si>
  <si>
    <t>Complex</t>
  </si>
  <si>
    <t>V complex</t>
  </si>
  <si>
    <t>2. A Component is defined as a screen, report, or program (reusable code, batch, background or shared subroutine). One component includes all the sub-components associated with it including the UI + business component / logic + Data Access code / stored procedure etc.
E.g. 5 person days effort is required to develop a simple web screen along with the business logic and stored procedure associated with it.</t>
  </si>
  <si>
    <t xml:space="preserve">6. Examples of some estimation processes you can follow
- For a multi-tab screen, you consider this as one single component or separate components for each tab
- Depending on the complexity, a component can be counted as one component or more. The flexibility is with the person (doing estimation) to decide on the categorization and inclusion of detail screens also either as separate components or as a single complex component
- If a component is not fitting/matching the complexy definitions, you can adjust the number of components using your experience e.g. for 2 simple html pages, you can club them together and put 1 V Simple component ..... Similar way you can put the complexity of highly complex components e.g. a batch process would require ~ 30 pdays of effort, you can add 1 item containing 2 V Complex components...which will finally give you the effort of 32 pdays
- Screens with the facility of CRUD along with search functionality should be classified depending on the data that is being retrieved and the processing that needs to be done during retrieval.
- Apart from the definitions above (which are quantitative), also check the complexity of business logic required for the component and then arrive 
at the complexity of the component
- Apply reusability factor across screens if applicable. 
E.g. for two screens having similar UI and a complexity of 'average' for each individual screen, 
 you can treat one screen as average and other as simple considering the reusbility for the UI part,
- </t>
  </si>
  <si>
    <t>7. Regarding the number of data accesses as given in the above table
- You need to measure the actions / button clicks where database access is required e.g. save  order
- Consider all the lookup related items as one reusable component depending on the number of lookup data in the entire application. Once you have done this, you need not count the data access of filling the combo boxes in each individual component / screen
- wherever possible apply reusability e.g. the data access / UI part for modify and insert could be just one instead of two.</t>
  </si>
  <si>
    <t>9. For batch processes or interface components, the complexity depends on the kind of functionality handled by them.</t>
  </si>
  <si>
    <t xml:space="preserve">None / No Data Access </t>
  </si>
  <si>
    <t>No. of Data Access &lt;= 2</t>
  </si>
  <si>
    <t>No. of Data Access &gt; 2 and  &lt;= 5</t>
  </si>
  <si>
    <t>No. of Data Access &gt; 5 and  &lt;= 8</t>
  </si>
  <si>
    <t>No. of Data Access &gt; 8</t>
  </si>
  <si>
    <t>No. of Fields &lt;= 4</t>
  </si>
  <si>
    <t>Very Simple</t>
  </si>
  <si>
    <t>No. of Fields between 4 to 8</t>
  </si>
  <si>
    <t>No. of Fields between 8 to 12</t>
  </si>
  <si>
    <t>Very Complex</t>
  </si>
  <si>
    <t>No. of Fields between 12 to 18</t>
  </si>
  <si>
    <t>No. of Fields more than 18</t>
  </si>
  <si>
    <t>InfoPath based Forms (Online / Offline)</t>
  </si>
  <si>
    <t>Workflows</t>
  </si>
  <si>
    <t>No. of Data Access &gt; 2 and  &lt;= 4</t>
  </si>
  <si>
    <t>No. of Data Access &gt; 4 and  &lt;= 6</t>
  </si>
  <si>
    <t>No. of Data Access &gt; 6</t>
  </si>
  <si>
    <t>No. of Levels &lt;= 2</t>
  </si>
  <si>
    <t>No. of Levels  between 2 to 4</t>
  </si>
  <si>
    <t>No. of Levels  between 4 to 6</t>
  </si>
  <si>
    <t>No. of Levels  between 6 to 8</t>
  </si>
  <si>
    <t>No. of Levels  more than 8</t>
  </si>
  <si>
    <t xml:space="preserve">2. The scope of this estimation guidelines document includes all projects which follow a predominantly development life cycle. This includes development projects, enhancement projects, re-engineering projects involving SharePoint based solutions that is based Microsoft technologies including SharePoint 2010, .NET 3.5 / ASP.NET 3.5 (WCF and WF), Silvelight 3 or 4, InfoPath 2010/ Office 2010 and Reports (SQL Reporting Services 2005/2008, Excel Services 2010, PerformancePoint Services). Developemnt IDE is assumed to be Visual Studio .NET 2010 and SharePoint Designer 2010. </t>
  </si>
  <si>
    <t xml:space="preserve">5. Read carefully all the instructions and other information given on each Tab before using this template. Contact TEG -&gt; Platform -&gt; Microsoft  if you have any queries.
</t>
  </si>
  <si>
    <t>Reports (PerformancePoint Services)</t>
  </si>
  <si>
    <t>3. The Productivity figures given on this sheet include effort for LLD preparation + unit test case preparation + development of a component (construction) + unit testing + defect closure of UT (all activities w.r.t. the component in consideration).
- LLD Document is assumed to be including only a brief low level design and some part of the design has already taken care of in the design phase.
- LLD Document is assumed to be a non-deliverable (In some projects, there could be a requirement to deliver detailed LLD and traceability matrix etc to the client. In such cases you need to add additional effort for the same)
- Does not include effort for other phases like testing, analysis, Warranty Support, UAT etc.
E.g. One simple web screen development will take 5 person days of effort inclusive of all the above activities</t>
  </si>
  <si>
    <t>4. In general, the complexity of a component is defined in terms of certain criteria (For example number of fields and data accesses in case of custom web parts) as given in the tables below
- Note that you can also apply your experience to determine the complexity of a component and may not need to strictly follow this procedure (e.g. using the criteria based guidelines)
- Consider reusable components / controls or UI parts as separate components. Once you have done this, you need not account them again in the individual component's complexity</t>
  </si>
  <si>
    <t>Number of Fields (Y-Axis)</t>
  </si>
  <si>
    <t>Number of Workflow Levels (Y-Axis)</t>
  </si>
  <si>
    <t>SharePoint Configuration (Out-of box features)</t>
  </si>
  <si>
    <t>SharePoint Customization (Customization of out-of box features with SharePoint UI)</t>
  </si>
  <si>
    <t>Web Application / Forms / Custom Web Parts (based on ASP.NET 3.5 or SharePoint object model)</t>
  </si>
  <si>
    <t>InfoPath based Forms (offline or online)</t>
  </si>
  <si>
    <t>Server Components / Batch Process / Interface Components / Timer Jobs</t>
  </si>
  <si>
    <t>5. This estimation currently uses workflows based on SharePoint or .NET workflow. If you want to use other workflow tools like K2.NET, then copy  cells H20 - H25 into cells G20 - G25.</t>
  </si>
  <si>
    <t>Web Application Forms / Custom Web Parts (web parts based on ASP.NET + SharePoint Object model + custom data or web service access)</t>
  </si>
  <si>
    <t>Data Access = Number of Data Access +  Web Service Access + SharePoint features to be implemented using SharePoint object model &gt;&gt;</t>
  </si>
  <si>
    <t xml:space="preserve">Components from different Categories (X-Axis) &gt;&gt;&gt;&gt;&gt;
-----------------------------------
Complexity (Y-Axis)
</t>
  </si>
  <si>
    <t>SharePoint 2010 Estimation Guidelines.xlsx</t>
  </si>
  <si>
    <t>Revision Location</t>
  </si>
  <si>
    <t>7. The formula-based cells/uneditable cells are locked and the protection password is shared with QAG. If you want to change anything in the sheet, contact Microsoft TEG.</t>
  </si>
  <si>
    <t>8. The guidelines and productivity figures are based on previous experience in similar engagements. However, you can change the same based on skills availability and project specific requirements.</t>
  </si>
  <si>
    <t>6. The productivity figures are based on 9 hours per person day. If there is any change on the working hours per day, adjust the productivity figures accordingly.</t>
  </si>
  <si>
    <t>1. This estimation is a Component-based Estimation which means that for development projects it is done based on the activities to be carried out and is driven by the 'Number &amp; Complexity of Components' to be developed.</t>
  </si>
  <si>
    <t>10. The productivity figures for server side (e.g. reusable components), batch programs or interfaces use the same productivity figures. However, the criteria for considering the complexity of batch program may be different from interfaces. You need to also check complexity of the functionality involved in the interface / server component and then give the complexity for the component</t>
  </si>
  <si>
    <t>Estimation Process and Complexity Definitions :</t>
  </si>
  <si>
    <t>Estimation Guidelines ---&gt;&gt;&gt;</t>
  </si>
  <si>
    <t>Instructions (Read this before using the Template) ---&gt;&gt;&gt;</t>
  </si>
  <si>
    <t>SharePoint Configuration (Out-of-box features)</t>
  </si>
  <si>
    <t>Activity / Item</t>
  </si>
  <si>
    <t>Criteria</t>
  </si>
  <si>
    <t>V Complex</t>
  </si>
  <si>
    <t>Site / Site Hierarchy</t>
  </si>
  <si>
    <t>Create Site Hierarchy for single portal</t>
  </si>
  <si>
    <t>No. of Sites</t>
  </si>
  <si>
    <t>&lt;= 5</t>
  </si>
  <si>
    <t>6 to 15</t>
  </si>
  <si>
    <t>16 to 25</t>
  </si>
  <si>
    <t>26 to 35</t>
  </si>
  <si>
    <t>36 to 45</t>
  </si>
  <si>
    <t>SharePoint Customization (Customization of Out-of-box features - using SharePoint Designer or Visual Studio)</t>
  </si>
  <si>
    <t>Content Types</t>
  </si>
  <si>
    <t>Page Layout</t>
  </si>
  <si>
    <t>6 to 10</t>
  </si>
  <si>
    <t>11 to 15</t>
  </si>
  <si>
    <t>15 to 20</t>
  </si>
  <si>
    <t>20 to 25</t>
  </si>
  <si>
    <t>Lists / Document Libraries</t>
  </si>
  <si>
    <t>No. of fields</t>
  </si>
  <si>
    <t>&lt;= 10</t>
  </si>
  <si>
    <t>25 to 30</t>
  </si>
  <si>
    <t>No. of Lists</t>
  </si>
  <si>
    <t>Lists + Views</t>
  </si>
  <si>
    <t>Security Configuration</t>
  </si>
  <si>
    <t>Custom Content Fields</t>
  </si>
  <si>
    <t>No. of Fields</t>
  </si>
  <si>
    <t>Customize default menus</t>
  </si>
  <si>
    <t>Adding actions / ribbon changes</t>
  </si>
  <si>
    <t>No. of sites</t>
  </si>
  <si>
    <t>2 to 3</t>
  </si>
  <si>
    <t>4 to 5</t>
  </si>
  <si>
    <t>General Search</t>
  </si>
  <si>
    <t>Search (Other)</t>
  </si>
  <si>
    <t>Search (SharePoint Sites)</t>
  </si>
  <si>
    <t>custom fields + validations</t>
  </si>
  <si>
    <t xml:space="preserve">No. of Fields </t>
  </si>
  <si>
    <t>No. of Actions</t>
  </si>
  <si>
    <t>Term Store / Metadata Management</t>
  </si>
  <si>
    <t>No. of Terms</t>
  </si>
  <si>
    <t>11 to 20</t>
  </si>
  <si>
    <t>21 to 30</t>
  </si>
  <si>
    <t>31 to 40</t>
  </si>
  <si>
    <t>41 to 50</t>
  </si>
  <si>
    <t>Search other storage systems (file storage, Exchange PF)</t>
  </si>
  <si>
    <t>No. of storage locations</t>
  </si>
  <si>
    <t>Site Definitions</t>
  </si>
  <si>
    <t xml:space="preserve">No. </t>
  </si>
  <si>
    <t>Yes</t>
  </si>
  <si>
    <t>Persistant Workflow</t>
  </si>
  <si>
    <t>No</t>
  </si>
  <si>
    <t>Basic Workflow Tracking</t>
  </si>
  <si>
    <t>Advanced   Workflow Tracking</t>
  </si>
  <si>
    <t>Dynamic Update</t>
  </si>
  <si>
    <t>Workflow Designer</t>
  </si>
  <si>
    <t>Instructions</t>
  </si>
  <si>
    <t>1. Read the estimation guidelines given in the previous Tab</t>
  </si>
  <si>
    <t>3. Change only the yellow highlighted cells.</t>
  </si>
  <si>
    <t>Sr. No.</t>
  </si>
  <si>
    <t>Module Name</t>
  </si>
  <si>
    <t>Complexity</t>
  </si>
  <si>
    <t>No. of screens</t>
  </si>
  <si>
    <t>Remarks</t>
  </si>
  <si>
    <t>Per-Person Effort (Days)</t>
  </si>
  <si>
    <t>Total Effort</t>
  </si>
  <si>
    <t>Subtotal</t>
  </si>
  <si>
    <t>Server Side Components</t>
  </si>
  <si>
    <t>Component  Name</t>
  </si>
  <si>
    <t>No. of Components</t>
  </si>
  <si>
    <t>Base Effort</t>
  </si>
  <si>
    <t>Reports</t>
  </si>
  <si>
    <t xml:space="preserve"> Name</t>
  </si>
  <si>
    <t>No. Of  Reports</t>
  </si>
  <si>
    <t>Interfaces</t>
  </si>
  <si>
    <t>No. Of Interfaces</t>
  </si>
  <si>
    <t>Mobile Applications Screens</t>
  </si>
  <si>
    <t>No. Of screens</t>
  </si>
  <si>
    <t>Total Dev Effort (Person-Days)</t>
  </si>
  <si>
    <t>Environmental Variables</t>
  </si>
  <si>
    <t>% of dev</t>
  </si>
  <si>
    <t>Additional Effort (pdays)</t>
  </si>
  <si>
    <t>Contingency</t>
  </si>
  <si>
    <t>add either as % or specific figure</t>
  </si>
  <si>
    <t>&lt;add more …&gt;</t>
  </si>
  <si>
    <t>Revised Development Effort</t>
  </si>
  <si>
    <t>Components and Complexity</t>
  </si>
  <si>
    <t>2. This sheet is automated as far as possible. E.g. any change in the figures for the Productivity will automatically update the Person Days and Total Effort calculation on this Sheet</t>
  </si>
  <si>
    <t>4. Divide your application requirements into different categories like SharePoint Customization, Custom Development, Reports, Workflow etc. 
The total development effort will be the addition of all such combinations.</t>
  </si>
  <si>
    <t xml:space="preserve">5. The server side components include 
- components which do not have a screen or UI associated with them like batch process, timer jobs
- Reusable components / infrastructure components like error handling or sending mail, parsing XML etc.
- development of scripts for data migration </t>
  </si>
  <si>
    <t>6. Following tables show sample rows/components. These are only for reference, so remove them before you start the estimation.</t>
  </si>
  <si>
    <t>7. For adding more rows 
- do a proper copy-paste of the existing row so that the formulae get copied
-  do copy-paste from the same category as the formulae vary with category
- copy the row and paste it before the last row</t>
  </si>
  <si>
    <t>8. The fields for columns - No of Screens / Components (Column E)  and complexity (Column D) are mandatory. If kept blank, the per person effort (Column G) and total effort (Column H) will remain 0 for the corresponding row.</t>
  </si>
  <si>
    <t xml:space="preserve">9. You can add additional effort into the development effort thru environmental variables. These variables are those  items that requires additional effort in other phases. e.g. if Business Complexity is very high and you want to add extra development effort. If business complexity is high you would also need to have some extra effort in other phases like design , testing etc.  Such items can be added using the environmental variables. </t>
  </si>
  <si>
    <t>11. If the productivity / complexity for an item is not matching exactly, you can adjust the number of components for that item depending on the effort required to develop it. E.g. one interface requires 1 person month effort (~ 24 person days), you can consider this as 2 complex components which means that item is equivalent of 2 complex components</t>
  </si>
  <si>
    <t xml:space="preserve">10. Note that server side components and interfaces use the same productivity figures and if you try to change the productivity numbers it will affect both the categories in the tables below.
Though they use the same productivity numbers, the criteria for determining the complexity of the two may be different. You need to also check the  functionality involved in the interface / server component and then give the complexity for the component
</t>
  </si>
  <si>
    <t>SharePoint Configuration (Out-of Box features)</t>
  </si>
  <si>
    <t>Custom Development (E.g. using ASP.NET and/or SharePoint object model)</t>
  </si>
  <si>
    <t>SharePoint Customization (Customization of Out-of box/built-in features)</t>
  </si>
  <si>
    <t>Screen / feature / Component Name</t>
  </si>
  <si>
    <t>InfoPath Forms</t>
  </si>
  <si>
    <t>Screen / Feature / Component Name</t>
  </si>
  <si>
    <t>Screen / Feature Name</t>
  </si>
  <si>
    <t>Screen / Feature / Component  Name</t>
  </si>
  <si>
    <t xml:space="preserve">Workflow </t>
  </si>
  <si>
    <t>Mobile based Custom Application UI</t>
  </si>
  <si>
    <t>Business / Technical Complexity</t>
  </si>
  <si>
    <t>Read the instructions given at the end of this sheet before you start using this Tab</t>
  </si>
  <si>
    <t>Project Name:</t>
  </si>
  <si>
    <t>Currency:</t>
  </si>
  <si>
    <t xml:space="preserve">Conversion Factor 1 USD = </t>
  </si>
  <si>
    <t>Effort Estimation</t>
  </si>
  <si>
    <t>Resource Planning</t>
  </si>
  <si>
    <t>Cost</t>
  </si>
  <si>
    <t>Cost in Different Currency</t>
  </si>
  <si>
    <t>Project Phases</t>
  </si>
  <si>
    <t>% of development of Effort</t>
  </si>
  <si>
    <t>Effort (Pdays)</t>
  </si>
  <si>
    <t xml:space="preserve">Offshore Team Member </t>
  </si>
  <si>
    <t xml:space="preserve">Offshore Technical Lead </t>
  </si>
  <si>
    <t>Offshore Project Leader</t>
  </si>
  <si>
    <t>Onsite Team Members</t>
  </si>
  <si>
    <t>Onsite Technical / Business Consultant</t>
  </si>
  <si>
    <t>Onsite Project Leader/PM / Coordinator</t>
  </si>
  <si>
    <t>Offshore Effort(Pdays)</t>
  </si>
  <si>
    <t>Onsite Effort(Pdays)</t>
  </si>
  <si>
    <t>Total Number of People</t>
  </si>
  <si>
    <t xml:space="preserve">Schedule in Days </t>
  </si>
  <si>
    <t xml:space="preserve">Calculated Effort (Pdays) </t>
  </si>
  <si>
    <t xml:space="preserve">Target Effort(Pdays) </t>
  </si>
  <si>
    <t>Schedule in weeks</t>
  </si>
  <si>
    <t>Offshore Cost</t>
  </si>
  <si>
    <t>Onsite Cost</t>
  </si>
  <si>
    <t>Total cost for the Phase</t>
  </si>
  <si>
    <t>Requirement Analysis/Confirmation</t>
  </si>
  <si>
    <t xml:space="preserve">Design </t>
  </si>
  <si>
    <t>Development</t>
  </si>
  <si>
    <t>Other Development Effort</t>
  </si>
  <si>
    <t>other development effort - add either  % or specific figure</t>
  </si>
  <si>
    <t>Other Development Effort (Subtotal)</t>
  </si>
  <si>
    <t>Total Dev + other development effort</t>
  </si>
  <si>
    <t>Project Management (PM)</t>
  </si>
  <si>
    <t>QA</t>
  </si>
  <si>
    <t>Total PM + QA</t>
  </si>
  <si>
    <t>User Acceptance Testing</t>
  </si>
  <si>
    <t>Warranty Support*</t>
  </si>
  <si>
    <t>Pdays</t>
  </si>
  <si>
    <t>US$</t>
  </si>
  <si>
    <t>Number of days in 1 person month</t>
  </si>
  <si>
    <t>Pmonths</t>
  </si>
  <si>
    <t>(pdays)</t>
  </si>
  <si>
    <t>(weeks)</t>
  </si>
  <si>
    <t>12 Pmonth/Pyear</t>
  </si>
  <si>
    <t>Pyear</t>
  </si>
  <si>
    <t>Cost Basis</t>
  </si>
  <si>
    <t>Rate/Hr</t>
  </si>
  <si>
    <t>Other Cost</t>
  </si>
  <si>
    <t>USD ($)</t>
  </si>
  <si>
    <t>OFFSHORE -RATES</t>
  </si>
  <si>
    <t>onsite Travel</t>
  </si>
  <si>
    <t>Offshore Team Member</t>
  </si>
  <si>
    <t>Communication</t>
  </si>
  <si>
    <t>Offshore Technical / Functional  Lead</t>
  </si>
  <si>
    <t>Infrastructure</t>
  </si>
  <si>
    <t>Effort Distribution</t>
  </si>
  <si>
    <t>Built-in components</t>
  </si>
  <si>
    <t>Offshore Team (Support-UAT/Warranty)</t>
  </si>
  <si>
    <t>Offshore:</t>
  </si>
  <si>
    <t>Onsite</t>
  </si>
  <si>
    <t>&lt;add more if required&gt;</t>
  </si>
  <si>
    <t>ONSITE  -RATES</t>
  </si>
  <si>
    <t>USD</t>
  </si>
  <si>
    <t>(Other Cost) - different currency</t>
  </si>
  <si>
    <t>Onsite Team</t>
  </si>
  <si>
    <t>Onsite Consultant for Requirements/Design/Implementation / Testing</t>
  </si>
  <si>
    <t>Total Cost</t>
  </si>
  <si>
    <t>USD $</t>
  </si>
  <si>
    <t>Total Cost (In Different Currency)</t>
  </si>
  <si>
    <t>Onsite Coordinator/PL/PM</t>
  </si>
  <si>
    <t>Onsite Consultant for UAT/Warranty Support</t>
  </si>
  <si>
    <t>1. Only yellow highlighted cells are editable. Fill the project name. The default currency is USD.  If you are using  a different currency, fill the currency name and conversion factor in the first row. (E.g. You can fill the currency name as 'Rs' and conversion factor as '45')</t>
  </si>
  <si>
    <t xml:space="preserve">2. The development effort (Cell C9) will come automatically from the Components and Complexity tab </t>
  </si>
  <si>
    <t>4. The 'other development effort' includes the activities which do not have any overhead in the remaining phases. E.g. for the activity of including Nunit tool for UT does not need any extra effort in Requirements or Design phase. Similar is the case for documentation or effort required to learn a new technology. So add such item in the 'other development effort'</t>
  </si>
  <si>
    <t>5. Project Management and QA effort is distributed equally in the different phases of the project, so no separate resource planning is required for this</t>
  </si>
  <si>
    <t>6. Adjust the resources (Columns E - J)  and Schedule (Column N) according to requirements and considering the feasibility (of execution) for the phase.
Changing this two things will affect the Calculated Effort (Column O)</t>
  </si>
  <si>
    <t>7. Adjust the above figures in such a way that the Calculated effort (Column O) matches with the Target Effort (Column P) for each phase as well as the total effort (approx. +- of 1-2 days is ok)</t>
  </si>
  <si>
    <t xml:space="preserve">9. You can change the rate card as per your requirements. </t>
  </si>
  <si>
    <t xml:space="preserve">10. Note that, the rate for warranty support people has been used only in the warranty support phase. Also note that typically you would involve team members (at either or both the locations onsite and offshore) and the other roles are not involved in this phase. So only for team members, different rates have been used, but if you include the people with other roles, then their specific rates are applied. </t>
  </si>
  <si>
    <t>11. Add the number of days for the warranty support manually (Cell B23) as per your requirement. Typical figure for this is 1 person for 1 month</t>
  </si>
  <si>
    <t xml:space="preserve">12. You can give the documentation effort as per your requirement depending on the kind of documents to be delivered (e.g. user manual, help, user guide, installation guide etc). Add the documentation effort as a % of the development effort or you can add specific number instead of %.
Documentation effort of SRS, Technical Design Document, Unit test cases, system test cases, project plan etc. is already considered as a part of the respective phase deliverable and need not be counted separately in the Documentation effort.  </t>
  </si>
  <si>
    <t>13. Design effort typically consist of application architecture and design, database design and technical design document (high level -- not the LLD). Design effort typically ranges from 20 - 40 %. It may also include the design and development of screen &amp; navigational prototype.</t>
  </si>
  <si>
    <t>14. The cost and rates are calculated in USD $ , if different currency see the cost in different currency (Columns X, Y, Z)</t>
  </si>
  <si>
    <t>15. If you have any query,  contact MS CoE / QAG for clarification</t>
  </si>
  <si>
    <t>System and Integration Testing</t>
  </si>
  <si>
    <t>Start Week</t>
  </si>
  <si>
    <t>Requirement Analysis</t>
  </si>
  <si>
    <t>Project Start Date:</t>
  </si>
  <si>
    <t>Phases</t>
  </si>
  <si>
    <t>Start Date</t>
  </si>
  <si>
    <t>End Date</t>
  </si>
  <si>
    <t xml:space="preserve">Note: If you want to copy this schedule cells (or any other cells from this excel) into the proposal document (word / ppt etc.), make sure that only the  image corresponding to the cells is copied and you do not embedd this whole excel sheet into the document. 
Follow these steps to do it in correct way
1. First select the respective cells, copy them (Ctrl + C)
2. Go to the proposal / word document where you want to paste it.
3. In the word application use the Edit &gt;&gt; Paste Special. A Paste Special dialogue will come up
4. Select the option - 'Picture (Windows enhanced metafile / Enhanced Metafile)' from the listbox and click ok
5. This way it will be pasted as image and not as embedded object
6. To confirm, double click on the image in the word document (you just pasted), it should show the 'format picture' dialogue box and should not open it as excel sheet
7. This excel sheet is not to be shared with the Client and should be treated as confidential. </t>
  </si>
  <si>
    <t>System and Integration testing</t>
  </si>
  <si>
    <t>E.g. Documentation(Online User Help, Installation Guide)</t>
  </si>
  <si>
    <t>E.g. Nunit Testing (test creation)</t>
  </si>
  <si>
    <t>E.g. Data migration</t>
  </si>
  <si>
    <t>Microsoft Technology Excellence Group</t>
  </si>
  <si>
    <t>1. This template is strictly confidential and not to be shared with people / teams outside of organization or with the Client.</t>
  </si>
  <si>
    <t xml:space="preserve">3. Check for the respective technology or project type guidelines on Knowmax -&gt; TEG -&gt; Platform -&gt; Microsoft, if your project requirement differs than stated above. For example.
- Applications involving other .NET technologies like BizTalk, new versions of .NET  or previous versions of SharePoint etc. 
- Application which require migration/ conversion from other portal technologies e.g. Lotus Notes to SharePoint  etc.
- Estimation based on function points or use case methodology. 
You can also contact Microsoft TEG team or Log into Discussion forum on KnowMax -&gt; TEG -&gt; Platform -&gt; Microsoft -&gt; Collaboration (SharePoint) </t>
  </si>
  <si>
    <t xml:space="preserve">8. If you are using any reusable component (e.g. MS application block or  .NET components), you need not add the entire development effort for such components, but can add the effort required to plug-in the component into your application or effort required to customize the components as per your requirement.
If you are proposing to use  .NET components, some of the components are priced and you need to add this price in the total cost (Other Cost in Effort Estimate Tab). Also the components come with certain terms and conditions. Contact MS CoE before you include these components into the estimation. </t>
  </si>
  <si>
    <t>3. Add the % effort for each phase (Column B). This % will be applied on the development effort and then calculated in the effort column (Column C).  
The figures used in the template are the typical figures. You can change this depending on the complexity of project and deliverables committed for each phase. E.g. You might want to increase the requirements phase effort if use case method is chosen / you may want to decrease design effort if you are going to use the existing database as-is etc. You can also check the standards % figures released by QAG in the PAL.</t>
  </si>
  <si>
    <t>8. Check the onsite-offshore (%) distribution given below the table and check that it is not crossing the standard limits set by QAG (20-80 or 30-70 : Check with QAG for this) unless there is a explicit requirement for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</si>
</sst>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mmmm\-yy;@"/>
    <numFmt numFmtId="165" formatCode="[$-409]dd\-mmm\-yy;@"/>
    <numFmt numFmtId="166" formatCode="[$-409]d\-mmm\-yyyy;@"/>
    <numFmt numFmtId="167" formatCode="[$-409]d\-mmm\-yy;@"/>
  </numFmts>
  <fonts count="42" x14ac:knownFonts="1">
    <font>
      <sz val="11"/>
      <color theme="1"/>
      <name val="Calibri"/>
      <family val="2"/>
      <scheme val="minor"/>
    </font>
    <font>
      <sz val="11"/>
      <color theme="1"/>
      <name val="Calibri"/>
      <family val="2"/>
      <scheme val="minor"/>
    </font>
    <font>
      <sz val="11"/>
      <color rgb="FF9C6500"/>
      <name val="Calibri"/>
      <family val="2"/>
      <scheme val="minor"/>
    </font>
    <font>
      <i/>
      <sz val="11"/>
      <color rgb="FF7F7F7F"/>
      <name val="Calibri"/>
      <family val="2"/>
      <scheme val="minor"/>
    </font>
    <font>
      <sz val="11"/>
      <color theme="0"/>
      <name val="Calibri"/>
      <family val="2"/>
      <scheme val="minor"/>
    </font>
    <font>
      <b/>
      <sz val="9"/>
      <color theme="0"/>
      <name val="Arial"/>
      <family val="2"/>
    </font>
    <font>
      <sz val="9"/>
      <name val="Arial"/>
      <family val="2"/>
    </font>
    <font>
      <sz val="9"/>
      <color theme="1"/>
      <name val="Arial"/>
      <family val="2"/>
    </font>
    <font>
      <sz val="9"/>
      <color theme="3"/>
      <name val="Arial"/>
      <family val="2"/>
    </font>
    <font>
      <b/>
      <sz val="10"/>
      <name val="Arial"/>
      <family val="2"/>
    </font>
    <font>
      <sz val="10"/>
      <name val="Arial"/>
      <family val="2"/>
    </font>
    <font>
      <sz val="8"/>
      <name val="Arial"/>
      <family val="2"/>
    </font>
    <font>
      <sz val="10"/>
      <name val="Calibri"/>
      <family val="2"/>
      <scheme val="minor"/>
    </font>
    <font>
      <b/>
      <sz val="10"/>
      <color theme="0"/>
      <name val="Calibri"/>
      <family val="2"/>
      <scheme val="minor"/>
    </font>
    <font>
      <sz val="10"/>
      <color theme="1"/>
      <name val="Calibri"/>
      <family val="2"/>
      <scheme val="minor"/>
    </font>
    <font>
      <sz val="10"/>
      <color theme="0"/>
      <name val="Calibri"/>
      <family val="2"/>
      <scheme val="minor"/>
    </font>
    <font>
      <sz val="10"/>
      <color theme="1" tint="0.249977111117893"/>
      <name val="Calibri"/>
      <family val="2"/>
      <scheme val="minor"/>
    </font>
    <font>
      <sz val="10"/>
      <color theme="3"/>
      <name val="Calibri"/>
      <family val="2"/>
      <scheme val="minor"/>
    </font>
    <font>
      <b/>
      <sz val="8"/>
      <name val="Arial"/>
      <family val="2"/>
    </font>
    <font>
      <b/>
      <sz val="10"/>
      <name val="Calibri"/>
      <family val="2"/>
      <scheme val="minor"/>
    </font>
    <font>
      <sz val="10"/>
      <color theme="1" tint="0.14999847407452621"/>
      <name val="Calibri"/>
      <family val="2"/>
      <scheme val="minor"/>
    </font>
    <font>
      <sz val="10"/>
      <color rgb="FFC00000"/>
      <name val="Tahoma"/>
      <family val="2"/>
    </font>
    <font>
      <sz val="10"/>
      <color theme="0"/>
      <name val="Tahoma"/>
      <family val="2"/>
    </font>
    <font>
      <b/>
      <sz val="10"/>
      <color indexed="52"/>
      <name val="Calibri"/>
      <family val="2"/>
      <scheme val="minor"/>
    </font>
    <font>
      <b/>
      <u/>
      <sz val="10"/>
      <color indexed="18"/>
      <name val="Calibri"/>
      <family val="2"/>
      <scheme val="minor"/>
    </font>
    <font>
      <b/>
      <sz val="10"/>
      <color indexed="53"/>
      <name val="Calibri"/>
      <family val="2"/>
      <scheme val="minor"/>
    </font>
    <font>
      <sz val="10"/>
      <color theme="4" tint="-0.499984740745262"/>
      <name val="Calibri"/>
      <family val="2"/>
      <scheme val="minor"/>
    </font>
    <font>
      <sz val="10"/>
      <color theme="4" tint="-0.249977111117893"/>
      <name val="Calibri"/>
      <family val="2"/>
      <scheme val="minor"/>
    </font>
    <font>
      <sz val="10"/>
      <color indexed="52"/>
      <name val="Arial"/>
      <family val="2"/>
    </font>
    <font>
      <sz val="10"/>
      <color indexed="63"/>
      <name val="Arial"/>
      <family val="2"/>
    </font>
    <font>
      <b/>
      <sz val="10"/>
      <color indexed="9"/>
      <name val="Arial"/>
      <family val="2"/>
    </font>
    <font>
      <sz val="10"/>
      <color indexed="9"/>
      <name val="Arial"/>
      <family val="2"/>
    </font>
    <font>
      <sz val="10"/>
      <color indexed="8"/>
      <name val="Arial"/>
      <family val="2"/>
    </font>
    <font>
      <sz val="10"/>
      <color indexed="10"/>
      <name val="Arial"/>
      <family val="2"/>
    </font>
    <font>
      <b/>
      <u/>
      <sz val="10"/>
      <name val="Arial"/>
      <family val="2"/>
    </font>
    <font>
      <i/>
      <sz val="10"/>
      <color theme="4" tint="-0.249977111117893"/>
      <name val="Calibri"/>
      <family val="2"/>
      <scheme val="minor"/>
    </font>
    <font>
      <b/>
      <sz val="10"/>
      <color indexed="10"/>
      <name val="Arial"/>
      <family val="2"/>
    </font>
    <font>
      <sz val="8"/>
      <color indexed="81"/>
      <name val="Tahoma"/>
      <family val="2"/>
    </font>
    <font>
      <sz val="8"/>
      <color indexed="9"/>
      <name val="Arial"/>
      <family val="2"/>
    </font>
    <font>
      <sz val="8"/>
      <color indexed="63"/>
      <name val="Arial"/>
      <family val="2"/>
    </font>
    <font>
      <b/>
      <sz val="8"/>
      <color indexed="63"/>
      <name val="Arial"/>
      <family val="2"/>
    </font>
    <font>
      <i/>
      <sz val="11"/>
      <color theme="4" tint="-0.249977111117893"/>
      <name val="Calibri"/>
      <family val="2"/>
      <scheme val="minor"/>
    </font>
  </fonts>
  <fills count="23">
    <fill>
      <patternFill patternType="none"/>
    </fill>
    <fill>
      <patternFill patternType="gray125"/>
    </fill>
    <fill>
      <patternFill patternType="solid">
        <fgColor rgb="FFFFEB9C"/>
      </patternFill>
    </fill>
    <fill>
      <patternFill patternType="solid">
        <fgColor rgb="FFFFFFCC"/>
      </patternFill>
    </fill>
    <fill>
      <patternFill patternType="solid">
        <fgColor theme="4"/>
      </patternFill>
    </fill>
    <fill>
      <patternFill patternType="solid">
        <fgColor theme="6"/>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patternFill>
    </fill>
    <fill>
      <patternFill patternType="solid">
        <fgColor theme="8" tint="0.59999389629810485"/>
        <bgColor indexed="65"/>
      </patternFill>
    </fill>
    <fill>
      <patternFill patternType="solid">
        <fgColor theme="9"/>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rgb="FFFFFFDD"/>
        <bgColor indexed="64"/>
      </patternFill>
    </fill>
    <fill>
      <patternFill patternType="solid">
        <fgColor indexed="9"/>
        <bgColor indexed="64"/>
      </patternFill>
    </fill>
    <fill>
      <patternFill patternType="solid">
        <fgColor indexed="26"/>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theme="3"/>
      </left>
      <right style="thin">
        <color theme="3"/>
      </right>
      <top style="thin">
        <color theme="3"/>
      </top>
      <bottom style="thin">
        <color theme="3"/>
      </bottom>
      <diagonal/>
    </border>
    <border>
      <left/>
      <right/>
      <top/>
      <bottom style="thin">
        <color theme="3" tint="-0.499984740745262"/>
      </bottom>
      <diagonal/>
    </border>
    <border>
      <left style="thin">
        <color rgb="FFB2B2B2"/>
      </left>
      <right style="thin">
        <color rgb="FFB2B2B2"/>
      </right>
      <top style="thin">
        <color indexed="64"/>
      </top>
      <bottom style="thin">
        <color indexed="64"/>
      </bottom>
      <diagonal/>
    </border>
    <border>
      <left style="thin">
        <color theme="4" tint="-0.24994659260841701"/>
      </left>
      <right style="thin">
        <color theme="4" tint="-0.24994659260841701"/>
      </right>
      <top style="thin">
        <color theme="4" tint="-0.24994659260841701"/>
      </top>
      <bottom style="thin">
        <color indexed="64"/>
      </bottom>
      <diagonal/>
    </border>
    <border>
      <left style="thin">
        <color indexed="64"/>
      </left>
      <right style="thin">
        <color indexed="64"/>
      </right>
      <top style="thin">
        <color rgb="FF7F7F7F"/>
      </top>
      <bottom style="thin">
        <color indexed="64"/>
      </bottom>
      <diagonal/>
    </border>
    <border>
      <left style="thin">
        <color rgb="FFB2B2B2"/>
      </left>
      <right/>
      <top style="thin">
        <color indexed="64"/>
      </top>
      <bottom style="thin">
        <color indexed="64"/>
      </bottom>
      <diagonal/>
    </border>
    <border>
      <left style="thin">
        <color rgb="FFB2B2B2"/>
      </left>
      <right style="thin">
        <color rgb="FFB2B2B2"/>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12">
    <xf numFmtId="0" fontId="0" fillId="0" borderId="0"/>
    <xf numFmtId="0" fontId="2" fillId="2" borderId="0" applyNumberFormat="0" applyBorder="0" applyAlignment="0" applyProtection="0"/>
    <xf numFmtId="0" fontId="1" fillId="3" borderId="2" applyNumberFormat="0" applyFont="0" applyAlignment="0" applyProtection="0"/>
    <xf numFmtId="0" fontId="3" fillId="0" borderId="0" applyNumberFormat="0" applyFill="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 fillId="9" borderId="0" applyNumberFormat="0" applyBorder="0" applyAlignment="0" applyProtection="0"/>
    <xf numFmtId="0" fontId="1" fillId="10" borderId="0" applyNumberFormat="0" applyBorder="0" applyAlignment="0" applyProtection="0"/>
    <xf numFmtId="0" fontId="4" fillId="11" borderId="0" applyNumberFormat="0" applyBorder="0" applyAlignment="0" applyProtection="0"/>
  </cellStyleXfs>
  <cellXfs count="247">
    <xf numFmtId="0" fontId="0" fillId="0" borderId="0" xfId="0"/>
    <xf numFmtId="0" fontId="6" fillId="0" borderId="0" xfId="0" applyFont="1" applyAlignment="1">
      <alignment vertical="top" wrapText="1"/>
    </xf>
    <xf numFmtId="0" fontId="8" fillId="12" borderId="5" xfId="7" applyFont="1" applyFill="1" applyBorder="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2" fillId="0" borderId="0" xfId="0" applyFont="1" applyAlignment="1">
      <alignment vertical="center" wrapText="1"/>
    </xf>
    <xf numFmtId="0" fontId="7" fillId="0" borderId="0" xfId="0" applyFont="1" applyAlignment="1">
      <alignment vertical="top" wrapText="1"/>
    </xf>
    <xf numFmtId="0" fontId="7" fillId="17" borderId="4" xfId="7" applyFont="1" applyFill="1" applyBorder="1" applyAlignment="1">
      <alignment vertical="top" wrapText="1"/>
    </xf>
    <xf numFmtId="166" fontId="7" fillId="17" borderId="5" xfId="7" applyNumberFormat="1" applyFont="1" applyFill="1" applyBorder="1" applyAlignment="1">
      <alignment vertical="top" wrapText="1"/>
    </xf>
    <xf numFmtId="0" fontId="7" fillId="17" borderId="5" xfId="7" applyFont="1" applyFill="1" applyBorder="1" applyAlignment="1">
      <alignment vertical="top" wrapText="1"/>
    </xf>
    <xf numFmtId="49" fontId="7" fillId="17" borderId="3" xfId="7" applyNumberFormat="1" applyFont="1" applyFill="1" applyBorder="1" applyAlignment="1">
      <alignment vertical="top" wrapText="1"/>
    </xf>
    <xf numFmtId="0" fontId="8" fillId="17" borderId="5" xfId="7" applyFont="1" applyFill="1" applyBorder="1" applyAlignment="1">
      <alignment vertical="top" wrapText="1"/>
    </xf>
    <xf numFmtId="49" fontId="8" fillId="17" borderId="5" xfId="7" applyNumberFormat="1" applyFont="1" applyFill="1" applyBorder="1" applyAlignment="1">
      <alignment vertical="top" wrapText="1"/>
    </xf>
    <xf numFmtId="164" fontId="8" fillId="17" borderId="5" xfId="7" applyNumberFormat="1" applyFont="1" applyFill="1" applyBorder="1" applyAlignment="1">
      <alignment horizontal="left" vertical="top" wrapText="1"/>
    </xf>
    <xf numFmtId="0" fontId="10" fillId="0" borderId="0" xfId="0" applyFont="1" applyFill="1" applyBorder="1" applyAlignment="1">
      <alignment vertical="top" wrapText="1"/>
    </xf>
    <xf numFmtId="0" fontId="12" fillId="0" borderId="0" xfId="0" applyFont="1" applyBorder="1" applyAlignment="1">
      <alignment vertical="center" wrapText="1"/>
    </xf>
    <xf numFmtId="0" fontId="12" fillId="0" borderId="0" xfId="0" applyFont="1" applyFill="1" applyBorder="1" applyAlignment="1">
      <alignment vertical="center" wrapText="1"/>
    </xf>
    <xf numFmtId="0" fontId="19" fillId="0" borderId="0" xfId="0" applyFont="1" applyAlignment="1">
      <alignment vertical="center" wrapText="1"/>
    </xf>
    <xf numFmtId="0" fontId="16" fillId="17" borderId="5" xfId="6" applyFont="1" applyFill="1" applyBorder="1" applyAlignment="1">
      <alignment vertical="center" wrapText="1"/>
    </xf>
    <xf numFmtId="0" fontId="20" fillId="19" borderId="5" xfId="6" applyFont="1" applyFill="1" applyBorder="1" applyAlignment="1">
      <alignment vertical="center" wrapText="1"/>
    </xf>
    <xf numFmtId="0" fontId="14" fillId="17" borderId="5" xfId="8" applyFont="1" applyFill="1" applyBorder="1" applyAlignment="1" applyProtection="1">
      <alignment vertical="center" wrapText="1"/>
      <protection locked="0"/>
    </xf>
    <xf numFmtId="0" fontId="14" fillId="20" borderId="8" xfId="1" applyFont="1" applyFill="1" applyBorder="1" applyAlignment="1">
      <alignment vertical="center" wrapText="1"/>
    </xf>
    <xf numFmtId="0" fontId="14" fillId="20" borderId="9" xfId="1" applyFont="1" applyFill="1" applyBorder="1" applyAlignment="1">
      <alignment vertical="center" wrapText="1"/>
    </xf>
    <xf numFmtId="0" fontId="14" fillId="20" borderId="4" xfId="1" applyFont="1" applyFill="1" applyBorder="1" applyAlignment="1">
      <alignment vertical="center" wrapText="1"/>
    </xf>
    <xf numFmtId="0" fontId="14" fillId="20" borderId="5" xfId="1" applyFont="1" applyFill="1" applyBorder="1" applyAlignment="1">
      <alignment vertical="center" wrapText="1"/>
    </xf>
    <xf numFmtId="0" fontId="14" fillId="19" borderId="5" xfId="11" applyFont="1" applyFill="1" applyBorder="1" applyAlignment="1">
      <alignment vertical="center" wrapText="1"/>
    </xf>
    <xf numFmtId="0" fontId="20" fillId="19" borderId="5" xfId="11" applyFont="1" applyFill="1" applyBorder="1" applyAlignment="1">
      <alignment vertical="center" wrapText="1"/>
    </xf>
    <xf numFmtId="0" fontId="17" fillId="17" borderId="5" xfId="11" applyFont="1" applyFill="1" applyBorder="1" applyAlignment="1">
      <alignment vertical="center" wrapText="1"/>
    </xf>
    <xf numFmtId="0" fontId="14" fillId="19" borderId="16" xfId="11" applyFont="1" applyFill="1" applyBorder="1" applyAlignment="1">
      <alignment vertical="center" wrapText="1"/>
    </xf>
    <xf numFmtId="0" fontId="12" fillId="0" borderId="17" xfId="0" applyFont="1" applyBorder="1" applyAlignment="1">
      <alignment vertical="center" wrapText="1"/>
    </xf>
    <xf numFmtId="16" fontId="12" fillId="0" borderId="17" xfId="0" applyNumberFormat="1" applyFont="1" applyBorder="1" applyAlignment="1">
      <alignment vertical="center" wrapText="1"/>
    </xf>
    <xf numFmtId="0" fontId="12" fillId="18" borderId="17" xfId="0" applyFont="1" applyFill="1" applyBorder="1" applyAlignment="1">
      <alignment vertical="center" wrapText="1"/>
    </xf>
    <xf numFmtId="0" fontId="12" fillId="15" borderId="17" xfId="0" applyFont="1" applyFill="1" applyBorder="1" applyAlignment="1">
      <alignment vertical="center" wrapText="1"/>
    </xf>
    <xf numFmtId="0" fontId="4" fillId="9" borderId="5" xfId="9" applyBorder="1" applyAlignment="1">
      <alignment vertical="top"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14" fillId="0" borderId="0" xfId="0" applyFont="1" applyAlignment="1">
      <alignment vertical="center" wrapText="1"/>
    </xf>
    <xf numFmtId="0" fontId="15" fillId="6" borderId="15" xfId="6" applyFont="1" applyBorder="1" applyAlignment="1">
      <alignment vertical="center" wrapText="1"/>
    </xf>
    <xf numFmtId="0" fontId="15" fillId="6" borderId="4" xfId="6" applyFont="1" applyBorder="1" applyAlignment="1">
      <alignment vertical="center" wrapText="1"/>
    </xf>
    <xf numFmtId="0" fontId="15" fillId="9" borderId="5" xfId="9" applyFont="1" applyBorder="1" applyAlignment="1">
      <alignment vertical="center" wrapText="1"/>
    </xf>
    <xf numFmtId="0" fontId="14" fillId="3" borderId="2" xfId="2" applyFont="1" applyAlignment="1" applyProtection="1">
      <alignment vertical="center" wrapText="1"/>
      <protection locked="0"/>
    </xf>
    <xf numFmtId="0" fontId="15" fillId="6" borderId="0" xfId="6" applyFont="1" applyBorder="1" applyAlignment="1">
      <alignment vertical="center" wrapText="1"/>
    </xf>
    <xf numFmtId="0" fontId="12" fillId="0" borderId="0" xfId="0" applyFont="1" applyFill="1" applyAlignment="1">
      <alignment vertical="center" wrapText="1"/>
    </xf>
    <xf numFmtId="0" fontId="12" fillId="3" borderId="2" xfId="2" applyFont="1" applyAlignment="1" applyProtection="1">
      <alignment vertical="center" wrapText="1"/>
      <protection locked="0"/>
    </xf>
    <xf numFmtId="0" fontId="15" fillId="9" borderId="9" xfId="9" applyFont="1" applyBorder="1" applyAlignment="1">
      <alignment vertical="center" wrapText="1"/>
    </xf>
    <xf numFmtId="0" fontId="12" fillId="0" borderId="12" xfId="0" applyFont="1" applyFill="1" applyBorder="1" applyAlignment="1">
      <alignment vertical="center" wrapText="1"/>
    </xf>
    <xf numFmtId="0" fontId="12" fillId="0" borderId="14" xfId="0" applyFont="1" applyFill="1" applyBorder="1" applyAlignment="1">
      <alignment vertical="center" wrapText="1"/>
    </xf>
    <xf numFmtId="0" fontId="15" fillId="5" borderId="3" xfId="5" applyFont="1" applyBorder="1" applyAlignment="1">
      <alignment vertical="center" wrapText="1"/>
    </xf>
    <xf numFmtId="0" fontId="15" fillId="5" borderId="15" xfId="5" applyFont="1" applyBorder="1" applyAlignment="1">
      <alignment vertical="center" wrapText="1"/>
    </xf>
    <xf numFmtId="0" fontId="15" fillId="5" borderId="4" xfId="5" applyFont="1" applyBorder="1" applyAlignment="1">
      <alignment vertical="center" wrapText="1"/>
    </xf>
    <xf numFmtId="0" fontId="15" fillId="4" borderId="5" xfId="4" applyFont="1" applyBorder="1" applyAlignment="1">
      <alignment vertical="center" wrapText="1"/>
    </xf>
    <xf numFmtId="0" fontId="27" fillId="3" borderId="2" xfId="2" applyFont="1" applyAlignment="1" applyProtection="1">
      <alignment vertical="center" wrapText="1"/>
      <protection locked="0"/>
    </xf>
    <xf numFmtId="10" fontId="27" fillId="3" borderId="2" xfId="2" applyNumberFormat="1" applyFont="1" applyAlignment="1" applyProtection="1">
      <alignment vertical="center" wrapText="1"/>
      <protection locked="0"/>
    </xf>
    <xf numFmtId="0" fontId="27" fillId="0" borderId="0" xfId="0" applyFont="1" applyAlignment="1">
      <alignment vertical="center" wrapText="1"/>
    </xf>
    <xf numFmtId="0" fontId="15" fillId="9" borderId="5" xfId="9" applyFont="1" applyBorder="1" applyAlignment="1" applyProtection="1">
      <alignment vertical="top" wrapText="1"/>
      <protection locked="0"/>
    </xf>
    <xf numFmtId="0" fontId="14" fillId="3" borderId="2" xfId="2" applyFont="1" applyAlignment="1" applyProtection="1">
      <alignment vertical="top" wrapText="1"/>
      <protection locked="0"/>
    </xf>
    <xf numFmtId="0" fontId="14" fillId="10" borderId="5" xfId="10" applyFont="1" applyBorder="1" applyAlignment="1" applyProtection="1">
      <alignment vertical="top" wrapText="1"/>
      <protection locked="0"/>
    </xf>
    <xf numFmtId="0" fontId="10" fillId="0" borderId="0" xfId="0" applyFont="1" applyFill="1" applyAlignment="1">
      <alignment vertical="top" wrapText="1"/>
    </xf>
    <xf numFmtId="0" fontId="9" fillId="0" borderId="0" xfId="0" applyFont="1" applyFill="1" applyBorder="1" applyAlignment="1" applyProtection="1">
      <alignment vertical="top" wrapText="1"/>
    </xf>
    <xf numFmtId="0" fontId="9" fillId="0" borderId="0" xfId="0" applyFont="1" applyFill="1" applyAlignment="1" applyProtection="1">
      <alignment vertical="top" wrapText="1"/>
    </xf>
    <xf numFmtId="0" fontId="28" fillId="0" borderId="0" xfId="0" applyFont="1" applyFill="1" applyAlignment="1" applyProtection="1">
      <alignment vertical="top" wrapText="1"/>
      <protection locked="0"/>
    </xf>
    <xf numFmtId="0" fontId="10" fillId="0" borderId="0" xfId="0" applyFont="1" applyFill="1" applyAlignment="1" applyProtection="1">
      <alignment vertical="top" wrapText="1"/>
      <protection locked="0"/>
    </xf>
    <xf numFmtId="0" fontId="15" fillId="6" borderId="0" xfId="6" applyFont="1" applyAlignment="1">
      <alignment vertical="top" wrapText="1"/>
    </xf>
    <xf numFmtId="0" fontId="15" fillId="9" borderId="5" xfId="9" applyFont="1" applyBorder="1" applyAlignment="1">
      <alignment vertical="top" wrapText="1"/>
    </xf>
    <xf numFmtId="0" fontId="15" fillId="9" borderId="5" xfId="9" applyFont="1" applyBorder="1" applyAlignment="1" applyProtection="1">
      <alignment vertical="top" wrapText="1"/>
      <protection hidden="1"/>
    </xf>
    <xf numFmtId="0" fontId="15" fillId="9" borderId="16" xfId="9" applyFont="1" applyBorder="1" applyAlignment="1">
      <alignment vertical="top" wrapText="1"/>
    </xf>
    <xf numFmtId="0" fontId="15" fillId="9" borderId="15" xfId="9" applyFont="1" applyBorder="1" applyAlignment="1">
      <alignment vertical="top" wrapText="1"/>
    </xf>
    <xf numFmtId="0" fontId="15" fillId="9" borderId="5" xfId="9" applyNumberFormat="1" applyFont="1" applyBorder="1" applyAlignment="1">
      <alignment vertical="top" wrapText="1"/>
    </xf>
    <xf numFmtId="0" fontId="15" fillId="9" borderId="7" xfId="9" applyFont="1" applyBorder="1" applyAlignment="1">
      <alignment vertical="top" wrapText="1"/>
    </xf>
    <xf numFmtId="0" fontId="29" fillId="0" borderId="0" xfId="0" applyFont="1" applyFill="1" applyBorder="1" applyAlignment="1">
      <alignment vertical="top" wrapText="1"/>
    </xf>
    <xf numFmtId="0" fontId="30" fillId="0" borderId="0" xfId="0" applyFont="1" applyFill="1" applyAlignment="1">
      <alignment vertical="top" wrapText="1"/>
    </xf>
    <xf numFmtId="0" fontId="15" fillId="4" borderId="1" xfId="4" applyFont="1" applyBorder="1" applyAlignment="1">
      <alignment vertical="top" wrapText="1"/>
    </xf>
    <xf numFmtId="0" fontId="31" fillId="0" borderId="0" xfId="0" applyFont="1" applyFill="1" applyAlignment="1">
      <alignment vertical="top" wrapText="1"/>
    </xf>
    <xf numFmtId="10" fontId="10" fillId="3" borderId="19" xfId="2" applyNumberFormat="1" applyFont="1" applyBorder="1" applyAlignment="1" applyProtection="1">
      <alignment vertical="top" wrapText="1"/>
      <protection locked="0"/>
    </xf>
    <xf numFmtId="0" fontId="14" fillId="10" borderId="5" xfId="10" applyFont="1" applyBorder="1" applyAlignment="1" applyProtection="1">
      <alignment vertical="top" wrapText="1"/>
      <protection hidden="1"/>
    </xf>
    <xf numFmtId="0" fontId="31" fillId="21" borderId="0" xfId="0" applyFont="1" applyFill="1" applyBorder="1" applyAlignment="1" applyProtection="1">
      <alignment vertical="top" wrapText="1"/>
    </xf>
    <xf numFmtId="0" fontId="10" fillId="22" borderId="5" xfId="0" applyFont="1" applyFill="1" applyBorder="1" applyAlignment="1" applyProtection="1">
      <alignment vertical="top" wrapText="1"/>
      <protection locked="0"/>
    </xf>
    <xf numFmtId="0" fontId="14" fillId="10" borderId="14" xfId="10" applyFont="1" applyBorder="1" applyAlignment="1" applyProtection="1">
      <alignment vertical="top" wrapText="1"/>
      <protection hidden="1"/>
    </xf>
    <xf numFmtId="0" fontId="10" fillId="22" borderId="3" xfId="0" applyFont="1" applyFill="1" applyBorder="1" applyAlignment="1" applyProtection="1">
      <alignment vertical="top" wrapText="1"/>
      <protection locked="0"/>
    </xf>
    <xf numFmtId="0" fontId="14" fillId="10" borderId="20" xfId="10" applyFont="1" applyBorder="1" applyAlignment="1" applyProtection="1">
      <alignment vertical="top" wrapText="1"/>
      <protection hidden="1"/>
    </xf>
    <xf numFmtId="0" fontId="14" fillId="10" borderId="21" xfId="10" applyFont="1" applyBorder="1" applyAlignment="1" applyProtection="1">
      <alignment vertical="top" wrapText="1"/>
      <protection hidden="1"/>
    </xf>
    <xf numFmtId="0" fontId="32" fillId="0" borderId="12" xfId="0" applyFont="1" applyBorder="1" applyAlignment="1">
      <alignment vertical="top" wrapText="1"/>
    </xf>
    <xf numFmtId="9" fontId="10" fillId="0" borderId="0" xfId="0" applyNumberFormat="1" applyFont="1" applyBorder="1" applyAlignment="1" applyProtection="1">
      <alignment vertical="top" wrapText="1"/>
      <protection hidden="1"/>
    </xf>
    <xf numFmtId="0" fontId="31" fillId="0" borderId="0" xfId="0" applyFont="1" applyFill="1" applyBorder="1" applyAlignment="1" applyProtection="1">
      <alignment vertical="top" wrapText="1"/>
    </xf>
    <xf numFmtId="0" fontId="10" fillId="21" borderId="0" xfId="0" applyFont="1" applyFill="1" applyBorder="1" applyAlignment="1" applyProtection="1">
      <alignment vertical="top" wrapText="1"/>
    </xf>
    <xf numFmtId="0" fontId="10" fillId="21" borderId="0" xfId="0" applyFont="1" applyFill="1" applyBorder="1" applyAlignment="1" applyProtection="1">
      <alignment vertical="top" wrapText="1"/>
      <protection hidden="1"/>
    </xf>
    <xf numFmtId="0" fontId="10" fillId="0" borderId="0" xfId="0" applyFont="1" applyFill="1" applyBorder="1" applyAlignment="1" applyProtection="1">
      <alignment vertical="top" wrapText="1"/>
    </xf>
    <xf numFmtId="0" fontId="10" fillId="0" borderId="0" xfId="0" applyFont="1" applyFill="1" applyAlignment="1" applyProtection="1">
      <alignment vertical="top" wrapText="1"/>
    </xf>
    <xf numFmtId="0" fontId="14" fillId="10" borderId="0" xfId="10" applyFont="1" applyBorder="1" applyAlignment="1">
      <alignment vertical="top" wrapText="1"/>
    </xf>
    <xf numFmtId="0" fontId="14" fillId="10" borderId="13" xfId="10" applyFont="1" applyBorder="1" applyAlignment="1">
      <alignment vertical="top" wrapText="1"/>
    </xf>
    <xf numFmtId="0" fontId="10" fillId="0" borderId="12" xfId="0" applyFont="1" applyBorder="1" applyAlignment="1">
      <alignment vertical="top" wrapText="1"/>
    </xf>
    <xf numFmtId="0" fontId="10" fillId="0" borderId="13" xfId="0" applyFont="1" applyBorder="1" applyAlignment="1">
      <alignment vertical="top" wrapText="1"/>
    </xf>
    <xf numFmtId="0" fontId="14" fillId="10" borderId="15" xfId="10" applyFont="1" applyBorder="1" applyAlignment="1" applyProtection="1">
      <alignment vertical="top" wrapText="1"/>
      <protection hidden="1"/>
    </xf>
    <xf numFmtId="9" fontId="10" fillId="21" borderId="0" xfId="0" applyNumberFormat="1" applyFont="1" applyFill="1" applyBorder="1" applyAlignment="1" applyProtection="1">
      <alignment vertical="top" wrapText="1"/>
      <protection hidden="1"/>
    </xf>
    <xf numFmtId="9" fontId="31" fillId="21" borderId="0" xfId="0" applyNumberFormat="1" applyFont="1" applyFill="1" applyBorder="1" applyAlignment="1" applyProtection="1">
      <alignment vertical="top" wrapText="1"/>
      <protection hidden="1"/>
    </xf>
    <xf numFmtId="0" fontId="10" fillId="3" borderId="5" xfId="2" applyFont="1" applyBorder="1" applyAlignment="1" applyProtection="1">
      <alignment vertical="top" wrapText="1"/>
      <protection locked="0"/>
    </xf>
    <xf numFmtId="0" fontId="10" fillId="3" borderId="22" xfId="2" applyFont="1" applyBorder="1" applyAlignment="1" applyProtection="1">
      <alignment vertical="top" wrapText="1"/>
      <protection locked="0"/>
    </xf>
    <xf numFmtId="0" fontId="10" fillId="21" borderId="0" xfId="0" applyFont="1" applyFill="1" applyBorder="1" applyAlignment="1">
      <alignment vertical="top" wrapText="1"/>
    </xf>
    <xf numFmtId="0" fontId="10" fillId="0" borderId="13" xfId="0" applyFont="1" applyFill="1" applyBorder="1" applyAlignment="1">
      <alignment vertical="top" wrapText="1"/>
    </xf>
    <xf numFmtId="10" fontId="10" fillId="3" borderId="23" xfId="2" applyNumberFormat="1" applyFont="1" applyBorder="1" applyAlignment="1" applyProtection="1">
      <alignment vertical="top" wrapText="1"/>
      <protection locked="0"/>
    </xf>
    <xf numFmtId="0" fontId="10" fillId="0" borderId="0" xfId="0" applyFont="1" applyFill="1" applyBorder="1" applyAlignment="1" applyProtection="1">
      <alignment vertical="top"/>
    </xf>
    <xf numFmtId="0" fontId="10" fillId="0" borderId="0" xfId="0" applyFont="1" applyBorder="1" applyAlignment="1" applyProtection="1">
      <alignment vertical="top" wrapText="1"/>
    </xf>
    <xf numFmtId="0" fontId="14" fillId="10" borderId="16" xfId="10" applyFont="1" applyBorder="1" applyAlignment="1" applyProtection="1">
      <alignment vertical="top" wrapText="1"/>
      <protection hidden="1"/>
    </xf>
    <xf numFmtId="0" fontId="10" fillId="0" borderId="12" xfId="0" applyFont="1" applyFill="1" applyBorder="1" applyAlignment="1">
      <alignment vertical="top" wrapText="1"/>
    </xf>
    <xf numFmtId="0" fontId="15" fillId="6" borderId="3" xfId="6" applyFont="1" applyBorder="1" applyAlignment="1">
      <alignment vertical="top" wrapText="1"/>
    </xf>
    <xf numFmtId="9" fontId="15" fillId="6" borderId="15" xfId="6" applyNumberFormat="1" applyFont="1" applyBorder="1" applyAlignment="1" applyProtection="1">
      <alignment vertical="top" wrapText="1"/>
      <protection hidden="1"/>
    </xf>
    <xf numFmtId="0" fontId="15" fillId="6" borderId="15" xfId="6" applyFont="1" applyBorder="1" applyAlignment="1" applyProtection="1">
      <alignment vertical="top" wrapText="1"/>
    </xf>
    <xf numFmtId="2" fontId="15" fillId="6" borderId="4" xfId="6" applyNumberFormat="1" applyFont="1" applyBorder="1" applyAlignment="1" applyProtection="1">
      <alignment vertical="top" wrapText="1"/>
      <protection hidden="1"/>
    </xf>
    <xf numFmtId="0" fontId="10" fillId="3" borderId="15" xfId="2" applyFont="1" applyBorder="1" applyAlignment="1" applyProtection="1">
      <alignment vertical="top" wrapText="1"/>
      <protection locked="0"/>
    </xf>
    <xf numFmtId="0" fontId="15" fillId="6" borderId="4" xfId="6" applyFont="1" applyBorder="1" applyAlignment="1" applyProtection="1">
      <alignment vertical="top" wrapText="1"/>
      <protection hidden="1"/>
    </xf>
    <xf numFmtId="10" fontId="10" fillId="3" borderId="2" xfId="2" applyNumberFormat="1" applyFont="1" applyAlignment="1" applyProtection="1">
      <alignment vertical="top" wrapText="1"/>
      <protection locked="0"/>
    </xf>
    <xf numFmtId="0" fontId="15" fillId="5" borderId="5" xfId="5" applyFont="1" applyBorder="1" applyAlignment="1">
      <alignment vertical="top" wrapText="1"/>
    </xf>
    <xf numFmtId="0" fontId="9" fillId="3" borderId="2" xfId="2" applyFont="1" applyAlignment="1" applyProtection="1">
      <alignment vertical="top" wrapText="1"/>
      <protection locked="0"/>
    </xf>
    <xf numFmtId="0" fontId="10" fillId="0" borderId="0" xfId="0" applyFont="1" applyBorder="1" applyAlignment="1" applyProtection="1">
      <alignment vertical="top" wrapText="1"/>
      <protection hidden="1"/>
    </xf>
    <xf numFmtId="0" fontId="31" fillId="0" borderId="0" xfId="0" applyFont="1" applyFill="1" applyBorder="1" applyAlignment="1">
      <alignment vertical="top" wrapText="1"/>
    </xf>
    <xf numFmtId="0" fontId="10" fillId="0" borderId="0" xfId="0" applyFont="1" applyFill="1" applyBorder="1" applyAlignment="1" applyProtection="1">
      <alignment vertical="top" wrapText="1"/>
      <protection locked="0"/>
    </xf>
    <xf numFmtId="0" fontId="10" fillId="0" borderId="0" xfId="0" applyFont="1" applyFill="1" applyBorder="1" applyAlignment="1" applyProtection="1">
      <alignment vertical="top" wrapText="1"/>
      <protection hidden="1"/>
    </xf>
    <xf numFmtId="0" fontId="9" fillId="0" borderId="0" xfId="0" applyFont="1" applyFill="1" applyBorder="1" applyAlignment="1">
      <alignment vertical="top" wrapText="1"/>
    </xf>
    <xf numFmtId="0" fontId="9" fillId="0" borderId="0" xfId="0" applyFont="1" applyBorder="1" applyAlignment="1">
      <alignment vertical="top" wrapText="1"/>
    </xf>
    <xf numFmtId="0" fontId="29" fillId="3" borderId="2" xfId="2" applyFont="1" applyAlignment="1" applyProtection="1">
      <alignment vertical="top" wrapText="1"/>
      <protection hidden="1"/>
    </xf>
    <xf numFmtId="0" fontId="15" fillId="9" borderId="0" xfId="9" applyFont="1" applyBorder="1" applyAlignment="1" applyProtection="1">
      <alignment vertical="top" wrapText="1"/>
      <protection hidden="1"/>
    </xf>
    <xf numFmtId="1" fontId="29" fillId="0" borderId="11" xfId="0" applyNumberFormat="1" applyFont="1" applyFill="1" applyBorder="1" applyAlignment="1">
      <alignment vertical="top" wrapText="1"/>
    </xf>
    <xf numFmtId="0" fontId="29" fillId="0" borderId="11" xfId="0" applyFont="1" applyFill="1" applyBorder="1" applyAlignment="1">
      <alignment vertical="top" wrapText="1"/>
    </xf>
    <xf numFmtId="0" fontId="29" fillId="0" borderId="0" xfId="0" applyFont="1" applyFill="1" applyBorder="1" applyAlignment="1" applyProtection="1">
      <alignment vertical="top" wrapText="1"/>
      <protection locked="0"/>
    </xf>
    <xf numFmtId="0" fontId="29" fillId="0" borderId="6" xfId="0" applyFont="1" applyFill="1" applyBorder="1" applyAlignment="1">
      <alignment vertical="top" wrapText="1"/>
    </xf>
    <xf numFmtId="0" fontId="10" fillId="3" borderId="2" xfId="2" applyFont="1" applyAlignment="1" applyProtection="1">
      <alignment vertical="top" wrapText="1"/>
      <protection locked="0"/>
    </xf>
    <xf numFmtId="0" fontId="15" fillId="9" borderId="5" xfId="9" applyFont="1" applyBorder="1" applyAlignment="1">
      <alignment horizontal="right" vertical="top" wrapText="1"/>
    </xf>
    <xf numFmtId="0" fontId="29" fillId="0" borderId="13" xfId="0" applyFont="1" applyFill="1" applyBorder="1" applyAlignment="1">
      <alignment vertical="top" wrapText="1"/>
    </xf>
    <xf numFmtId="0" fontId="29" fillId="0" borderId="12" xfId="0" applyFont="1" applyFill="1" applyBorder="1" applyAlignment="1">
      <alignment vertical="top" wrapText="1"/>
    </xf>
    <xf numFmtId="2" fontId="14" fillId="10" borderId="5" xfId="10" applyNumberFormat="1" applyFont="1" applyBorder="1" applyAlignment="1" applyProtection="1">
      <alignment vertical="top" wrapText="1"/>
      <protection hidden="1"/>
    </xf>
    <xf numFmtId="0" fontId="29" fillId="0" borderId="14" xfId="0" applyFont="1" applyFill="1" applyBorder="1" applyAlignment="1">
      <alignment vertical="top" wrapText="1"/>
    </xf>
    <xf numFmtId="0" fontId="29" fillId="0" borderId="8" xfId="0" applyFont="1" applyFill="1" applyBorder="1" applyAlignment="1">
      <alignment vertical="top" wrapText="1"/>
    </xf>
    <xf numFmtId="0" fontId="29" fillId="0" borderId="10" xfId="0" applyFont="1" applyFill="1" applyBorder="1" applyAlignment="1">
      <alignment vertical="top" wrapText="1"/>
    </xf>
    <xf numFmtId="0" fontId="33" fillId="0" borderId="0" xfId="0" applyFont="1" applyFill="1" applyBorder="1" applyAlignment="1">
      <alignment vertical="top" wrapText="1"/>
    </xf>
    <xf numFmtId="0" fontId="15" fillId="6" borderId="5" xfId="6" applyFont="1" applyBorder="1" applyAlignment="1" applyProtection="1">
      <alignment vertical="top" wrapText="1"/>
      <protection locked="0"/>
    </xf>
    <xf numFmtId="0" fontId="15" fillId="6" borderId="3" xfId="6" applyFont="1" applyBorder="1" applyAlignment="1" applyProtection="1">
      <alignment vertical="top" wrapText="1"/>
      <protection locked="0" hidden="1"/>
    </xf>
    <xf numFmtId="0" fontId="33" fillId="0" borderId="0" xfId="0" applyFont="1" applyFill="1" applyBorder="1" applyAlignment="1" applyProtection="1">
      <alignment vertical="top" wrapText="1"/>
      <protection locked="0"/>
    </xf>
    <xf numFmtId="0" fontId="10" fillId="0" borderId="0" xfId="0" applyFont="1" applyBorder="1" applyAlignment="1" applyProtection="1">
      <alignment vertical="top" wrapText="1"/>
      <protection locked="0"/>
    </xf>
    <xf numFmtId="0" fontId="10" fillId="0" borderId="13" xfId="0" applyFont="1" applyBorder="1" applyAlignment="1" applyProtection="1">
      <alignment vertical="top" wrapText="1"/>
      <protection locked="0"/>
    </xf>
    <xf numFmtId="0" fontId="10" fillId="0" borderId="0" xfId="0" applyFont="1" applyAlignment="1" applyProtection="1">
      <alignment vertical="top" wrapText="1"/>
      <protection locked="0"/>
    </xf>
    <xf numFmtId="0" fontId="31" fillId="0" borderId="0" xfId="0" applyFont="1" applyFill="1" applyBorder="1" applyAlignment="1" applyProtection="1">
      <alignment vertical="top" wrapText="1"/>
      <protection locked="0"/>
    </xf>
    <xf numFmtId="0" fontId="34" fillId="0" borderId="0" xfId="0" applyFont="1" applyFill="1" applyBorder="1" applyAlignment="1" applyProtection="1">
      <alignment vertical="top" wrapText="1"/>
      <protection locked="0"/>
    </xf>
    <xf numFmtId="0" fontId="34" fillId="0" borderId="0" xfId="0" applyFont="1" applyBorder="1" applyAlignment="1" applyProtection="1">
      <alignment vertical="top" wrapText="1"/>
      <protection locked="0"/>
    </xf>
    <xf numFmtId="0" fontId="15" fillId="9" borderId="5" xfId="9" applyFont="1" applyBorder="1" applyAlignment="1" applyProtection="1">
      <alignment vertical="top" wrapText="1"/>
    </xf>
    <xf numFmtId="0" fontId="9" fillId="0" borderId="24" xfId="0" applyFont="1" applyFill="1" applyBorder="1" applyAlignment="1" applyProtection="1">
      <alignment vertical="top" wrapText="1"/>
    </xf>
    <xf numFmtId="10" fontId="14" fillId="10" borderId="5" xfId="10" applyNumberFormat="1" applyFont="1" applyBorder="1" applyAlignment="1" applyProtection="1">
      <alignment vertical="top" wrapText="1"/>
      <protection hidden="1"/>
    </xf>
    <xf numFmtId="10" fontId="10" fillId="0" borderId="0" xfId="0" applyNumberFormat="1" applyFont="1" applyFill="1" applyBorder="1" applyAlignment="1" applyProtection="1">
      <alignment vertical="top" wrapText="1"/>
    </xf>
    <xf numFmtId="10" fontId="10" fillId="0" borderId="0" xfId="0" applyNumberFormat="1" applyFont="1" applyFill="1" applyBorder="1" applyAlignment="1" applyProtection="1">
      <alignment vertical="top" wrapText="1"/>
      <protection locked="0"/>
    </xf>
    <xf numFmtId="0" fontId="10" fillId="21" borderId="0" xfId="0" applyFont="1" applyFill="1" applyBorder="1" applyAlignment="1" applyProtection="1">
      <alignment vertical="top" wrapText="1"/>
      <protection locked="0"/>
    </xf>
    <xf numFmtId="0" fontId="15" fillId="9" borderId="16" xfId="9" applyFont="1" applyBorder="1" applyAlignment="1" applyProtection="1">
      <alignment vertical="top" wrapText="1"/>
      <protection locked="0"/>
    </xf>
    <xf numFmtId="0" fontId="10" fillId="0" borderId="12" xfId="0" applyFont="1" applyFill="1" applyBorder="1" applyAlignment="1" applyProtection="1">
      <alignment vertical="top" wrapText="1"/>
      <protection locked="0"/>
    </xf>
    <xf numFmtId="0" fontId="10" fillId="0" borderId="0" xfId="0" applyFont="1" applyFill="1" applyBorder="1" applyAlignment="1" applyProtection="1">
      <alignment vertical="top" wrapText="1"/>
      <protection locked="0" hidden="1"/>
    </xf>
    <xf numFmtId="0" fontId="9" fillId="0" borderId="0" xfId="0" applyFont="1" applyFill="1" applyBorder="1" applyAlignment="1" applyProtection="1">
      <alignment vertical="top" wrapText="1"/>
      <protection locked="0"/>
    </xf>
    <xf numFmtId="0" fontId="9" fillId="0" borderId="0" xfId="0" applyFont="1" applyFill="1" applyBorder="1" applyAlignment="1" applyProtection="1">
      <alignment vertical="top" wrapText="1"/>
      <protection locked="0" hidden="1"/>
    </xf>
    <xf numFmtId="0" fontId="36" fillId="0" borderId="0" xfId="0" applyFont="1" applyFill="1" applyBorder="1" applyAlignment="1" applyProtection="1">
      <alignment vertical="top" wrapText="1"/>
      <protection locked="0"/>
    </xf>
    <xf numFmtId="0" fontId="10" fillId="0" borderId="0" xfId="0" applyFont="1" applyFill="1" applyAlignment="1" applyProtection="1">
      <alignment vertical="top" wrapText="1"/>
      <protection hidden="1"/>
    </xf>
    <xf numFmtId="0" fontId="33" fillId="0" borderId="0" xfId="0" applyFont="1" applyFill="1" applyAlignment="1">
      <alignment vertical="top" wrapText="1"/>
    </xf>
    <xf numFmtId="0" fontId="15" fillId="9" borderId="25" xfId="9" applyFont="1" applyBorder="1" applyAlignment="1">
      <alignment vertical="top" wrapText="1"/>
    </xf>
    <xf numFmtId="0" fontId="10" fillId="3" borderId="17" xfId="2" applyFont="1" applyBorder="1" applyAlignment="1" applyProtection="1">
      <alignment vertical="top" wrapText="1"/>
      <protection locked="0"/>
    </xf>
    <xf numFmtId="10" fontId="10" fillId="3" borderId="17" xfId="2" applyNumberFormat="1" applyFont="1" applyBorder="1" applyAlignment="1" applyProtection="1">
      <alignment vertical="top" wrapText="1"/>
      <protection locked="0"/>
    </xf>
    <xf numFmtId="0" fontId="38" fillId="0" borderId="0" xfId="0" applyFont="1" applyFill="1" applyAlignment="1" applyProtection="1"/>
    <xf numFmtId="0" fontId="11" fillId="0" borderId="0" xfId="0" applyFont="1" applyFill="1" applyProtection="1">
      <protection locked="0"/>
    </xf>
    <xf numFmtId="0" fontId="10" fillId="0" borderId="0" xfId="0" applyFont="1"/>
    <xf numFmtId="0" fontId="30" fillId="0" borderId="0" xfId="0" applyFont="1" applyFill="1" applyAlignment="1">
      <alignment wrapText="1"/>
    </xf>
    <xf numFmtId="0" fontId="11" fillId="0" borderId="0" xfId="0" applyFont="1" applyFill="1"/>
    <xf numFmtId="0" fontId="39" fillId="0" borderId="0" xfId="0" applyFont="1" applyFill="1" applyBorder="1"/>
    <xf numFmtId="0" fontId="4" fillId="6" borderId="0" xfId="6" applyBorder="1" applyAlignment="1">
      <alignment wrapText="1"/>
    </xf>
    <xf numFmtId="0" fontId="15" fillId="9" borderId="5" xfId="9" applyFont="1" applyBorder="1" applyAlignment="1">
      <alignment wrapText="1"/>
    </xf>
    <xf numFmtId="0" fontId="14" fillId="10" borderId="5" xfId="10" applyFont="1" applyBorder="1" applyAlignment="1">
      <alignment wrapText="1"/>
    </xf>
    <xf numFmtId="0" fontId="14" fillId="10" borderId="5" xfId="10" applyFont="1" applyBorder="1"/>
    <xf numFmtId="0" fontId="10" fillId="0" borderId="5" xfId="0" applyFont="1" applyFill="1" applyBorder="1" applyAlignment="1">
      <alignment wrapText="1"/>
    </xf>
    <xf numFmtId="0" fontId="10" fillId="0" borderId="5" xfId="0" applyFont="1" applyFill="1" applyBorder="1"/>
    <xf numFmtId="0" fontId="15" fillId="9" borderId="5" xfId="9" applyFont="1" applyBorder="1"/>
    <xf numFmtId="0" fontId="10" fillId="0" borderId="5" xfId="0" applyFont="1" applyBorder="1"/>
    <xf numFmtId="0" fontId="11" fillId="0" borderId="0" xfId="0" applyFont="1" applyFill="1" applyBorder="1"/>
    <xf numFmtId="0" fontId="40" fillId="0" borderId="0" xfId="0" applyFont="1" applyFill="1" applyBorder="1"/>
    <xf numFmtId="0" fontId="40" fillId="0" borderId="0" xfId="0" applyFont="1" applyFill="1" applyBorder="1" applyAlignment="1">
      <alignment horizontal="right"/>
    </xf>
    <xf numFmtId="0" fontId="4" fillId="6" borderId="5" xfId="6" applyBorder="1"/>
    <xf numFmtId="167" fontId="6" fillId="22" borderId="5" xfId="0" applyNumberFormat="1" applyFont="1" applyFill="1" applyBorder="1" applyAlignment="1" applyProtection="1">
      <alignment vertical="top" wrapText="1"/>
      <protection locked="0"/>
    </xf>
    <xf numFmtId="0" fontId="10" fillId="0" borderId="0" xfId="0" applyFont="1" applyFill="1"/>
    <xf numFmtId="0" fontId="4" fillId="6" borderId="5" xfId="6" applyBorder="1" applyAlignment="1" applyProtection="1">
      <alignment vertical="top" wrapText="1"/>
      <protection locked="0"/>
    </xf>
    <xf numFmtId="165" fontId="1" fillId="10" borderId="5" xfId="10" applyNumberFormat="1" applyBorder="1" applyAlignment="1" applyProtection="1">
      <alignment vertical="top" wrapText="1"/>
      <protection locked="0"/>
    </xf>
    <xf numFmtId="0" fontId="4" fillId="9" borderId="5" xfId="9" applyBorder="1" applyAlignment="1" applyProtection="1">
      <alignment vertical="top" wrapText="1"/>
      <protection locked="0"/>
    </xf>
    <xf numFmtId="0" fontId="11" fillId="0" borderId="0" xfId="0" applyFont="1" applyFill="1" applyBorder="1" applyAlignment="1" applyProtection="1">
      <alignment vertical="top" wrapText="1"/>
      <protection locked="0"/>
    </xf>
    <xf numFmtId="0" fontId="11" fillId="0" borderId="0" xfId="0" applyFont="1" applyFill="1" applyBorder="1" applyAlignment="1" applyProtection="1">
      <alignment wrapText="1"/>
      <protection locked="0"/>
    </xf>
    <xf numFmtId="0" fontId="11" fillId="0" borderId="0" xfId="0" applyFont="1" applyFill="1" applyBorder="1" applyProtection="1">
      <protection locked="0"/>
    </xf>
    <xf numFmtId="0" fontId="18" fillId="0" borderId="0" xfId="0" applyFont="1" applyFill="1" applyBorder="1" applyProtection="1">
      <protection locked="0"/>
    </xf>
    <xf numFmtId="0" fontId="38" fillId="0" borderId="0" xfId="0" applyFont="1" applyFill="1" applyBorder="1" applyProtection="1">
      <protection locked="0"/>
    </xf>
    <xf numFmtId="0" fontId="10" fillId="0" borderId="0" xfId="0" applyFont="1" applyBorder="1"/>
    <xf numFmtId="0" fontId="11" fillId="0" borderId="0" xfId="0" applyFont="1"/>
    <xf numFmtId="0" fontId="14" fillId="10" borderId="1" xfId="10" applyFont="1" applyBorder="1" applyAlignment="1" applyProtection="1">
      <alignment vertical="center" wrapText="1"/>
      <protection hidden="1"/>
    </xf>
    <xf numFmtId="0" fontId="14" fillId="10" borderId="5" xfId="10" applyFont="1" applyBorder="1" applyAlignment="1" applyProtection="1">
      <alignment vertical="center" wrapText="1"/>
      <protection hidden="1"/>
    </xf>
    <xf numFmtId="0" fontId="15" fillId="6" borderId="0" xfId="6" applyFont="1" applyBorder="1" applyAlignment="1" applyProtection="1">
      <alignment vertical="center" wrapText="1"/>
      <protection hidden="1"/>
    </xf>
    <xf numFmtId="0" fontId="5" fillId="14" borderId="3" xfId="6" applyFont="1" applyFill="1" applyBorder="1" applyAlignment="1">
      <alignment horizontal="left" vertical="top" wrapText="1"/>
    </xf>
    <xf numFmtId="0" fontId="5" fillId="14" borderId="4" xfId="6" applyFont="1" applyFill="1" applyBorder="1" applyAlignment="1">
      <alignment horizontal="left" vertical="top" wrapText="1"/>
    </xf>
    <xf numFmtId="0" fontId="8" fillId="12" borderId="3" xfId="7" applyFont="1" applyFill="1" applyBorder="1" applyAlignment="1">
      <alignment horizontal="left" vertical="top" wrapText="1"/>
    </xf>
    <xf numFmtId="0" fontId="8" fillId="12" borderId="4" xfId="7" applyFont="1" applyFill="1" applyBorder="1" applyAlignment="1">
      <alignment horizontal="left" vertical="top" wrapText="1"/>
    </xf>
    <xf numFmtId="0" fontId="20" fillId="19" borderId="16" xfId="11" applyFont="1" applyFill="1" applyBorder="1" applyAlignment="1">
      <alignment vertical="center" wrapText="1"/>
    </xf>
    <xf numFmtId="0" fontId="20" fillId="19" borderId="9" xfId="11" applyFont="1" applyFill="1" applyBorder="1" applyAlignment="1">
      <alignment vertical="center" wrapText="1"/>
    </xf>
    <xf numFmtId="0" fontId="22" fillId="14" borderId="3" xfId="6" applyFont="1" applyFill="1" applyBorder="1" applyAlignment="1">
      <alignment horizontal="left" vertical="center" wrapText="1"/>
    </xf>
    <xf numFmtId="0" fontId="22" fillId="14" borderId="15" xfId="6" applyFont="1" applyFill="1" applyBorder="1" applyAlignment="1">
      <alignment horizontal="left" vertical="center" wrapText="1"/>
    </xf>
    <xf numFmtId="0" fontId="22" fillId="14" borderId="4" xfId="6" applyFont="1" applyFill="1" applyBorder="1" applyAlignment="1">
      <alignment horizontal="left" vertical="center" wrapText="1"/>
    </xf>
    <xf numFmtId="0" fontId="14" fillId="19" borderId="16" xfId="11" applyFont="1" applyFill="1" applyBorder="1" applyAlignment="1">
      <alignment vertical="center" wrapText="1"/>
    </xf>
    <xf numFmtId="0" fontId="14" fillId="19" borderId="9" xfId="11" applyFont="1" applyFill="1" applyBorder="1" applyAlignment="1">
      <alignment vertical="center" wrapText="1"/>
    </xf>
    <xf numFmtId="0" fontId="17" fillId="13" borderId="3" xfId="7" applyFont="1" applyFill="1" applyBorder="1" applyAlignment="1">
      <alignment vertical="center" wrapText="1"/>
    </xf>
    <xf numFmtId="0" fontId="17" fillId="13" borderId="15" xfId="7" applyFont="1" applyFill="1" applyBorder="1" applyAlignment="1">
      <alignment vertical="center" wrapText="1"/>
    </xf>
    <xf numFmtId="0" fontId="17" fillId="13" borderId="4" xfId="7" applyFont="1" applyFill="1" applyBorder="1" applyAlignment="1">
      <alignment vertical="center" wrapText="1"/>
    </xf>
    <xf numFmtId="0" fontId="17" fillId="17" borderId="3" xfId="7" applyFont="1" applyFill="1" applyBorder="1" applyAlignment="1">
      <alignment vertical="center" wrapText="1"/>
    </xf>
    <xf numFmtId="0" fontId="17" fillId="17" borderId="15" xfId="7" applyFont="1" applyFill="1" applyBorder="1" applyAlignment="1">
      <alignment vertical="center" wrapText="1"/>
    </xf>
    <xf numFmtId="0" fontId="17" fillId="17" borderId="4" xfId="7" applyFont="1" applyFill="1" applyBorder="1" applyAlignment="1">
      <alignment vertical="center" wrapText="1"/>
    </xf>
    <xf numFmtId="0" fontId="21" fillId="16" borderId="5" xfId="6" applyFont="1" applyFill="1" applyBorder="1" applyAlignment="1">
      <alignment vertical="center" wrapText="1"/>
    </xf>
    <xf numFmtId="0" fontId="22" fillId="14" borderId="5" xfId="6" applyFont="1" applyFill="1" applyBorder="1" applyAlignment="1">
      <alignment vertical="center" wrapText="1"/>
    </xf>
    <xf numFmtId="0" fontId="17" fillId="17" borderId="10" xfId="7" applyFont="1" applyFill="1" applyBorder="1" applyAlignment="1">
      <alignment vertical="center" wrapText="1"/>
    </xf>
    <xf numFmtId="0" fontId="17" fillId="17" borderId="14" xfId="7" applyFont="1" applyFill="1" applyBorder="1" applyAlignment="1">
      <alignment vertical="center" wrapText="1"/>
    </xf>
    <xf numFmtId="0" fontId="13" fillId="14" borderId="0" xfId="0" applyFont="1" applyFill="1" applyAlignment="1">
      <alignment vertical="center" wrapText="1"/>
    </xf>
    <xf numFmtId="0" fontId="26" fillId="17" borderId="5" xfId="3" applyFont="1" applyFill="1" applyBorder="1" applyAlignment="1">
      <alignment vertical="center" wrapText="1"/>
    </xf>
    <xf numFmtId="0" fontId="15" fillId="6" borderId="3" xfId="6" applyFont="1" applyBorder="1" applyAlignment="1">
      <alignment vertical="center" wrapText="1"/>
    </xf>
    <xf numFmtId="0" fontId="15" fillId="6" borderId="15" xfId="6" applyFont="1" applyBorder="1" applyAlignment="1">
      <alignment vertical="center" wrapText="1"/>
    </xf>
    <xf numFmtId="0" fontId="15" fillId="6" borderId="4" xfId="6" applyFont="1" applyBorder="1" applyAlignment="1">
      <alignment vertical="center" wrapText="1"/>
    </xf>
    <xf numFmtId="0" fontId="15" fillId="6" borderId="18" xfId="6" applyFont="1" applyBorder="1" applyAlignment="1">
      <alignment vertical="center" wrapText="1"/>
    </xf>
    <xf numFmtId="0" fontId="15" fillId="6" borderId="16" xfId="6" applyFont="1" applyBorder="1" applyAlignment="1">
      <alignment vertical="center" wrapText="1"/>
    </xf>
    <xf numFmtId="0" fontId="15" fillId="9" borderId="3" xfId="9" applyFont="1" applyBorder="1" applyAlignment="1" applyProtection="1">
      <alignment vertical="top" wrapText="1"/>
      <protection locked="0"/>
    </xf>
    <xf numFmtId="0" fontId="15" fillId="9" borderId="4" xfId="9" applyFont="1" applyBorder="1" applyAlignment="1" applyProtection="1">
      <alignment vertical="top" wrapText="1"/>
      <protection locked="0"/>
    </xf>
    <xf numFmtId="0" fontId="15" fillId="6" borderId="16" xfId="6" applyFont="1" applyBorder="1" applyAlignment="1">
      <alignment vertical="top" wrapText="1"/>
    </xf>
    <xf numFmtId="0" fontId="35" fillId="8" borderId="5" xfId="3" applyFont="1" applyFill="1" applyBorder="1" applyAlignment="1" applyProtection="1">
      <alignment vertical="top" wrapText="1"/>
      <protection locked="0"/>
    </xf>
    <xf numFmtId="0" fontId="35" fillId="8" borderId="5" xfId="3" applyFont="1" applyFill="1" applyBorder="1" applyAlignment="1">
      <alignment vertical="top" wrapText="1"/>
    </xf>
    <xf numFmtId="0" fontId="34" fillId="0" borderId="0" xfId="0" applyFont="1" applyFill="1" applyBorder="1" applyAlignment="1" applyProtection="1">
      <alignment vertical="top" wrapText="1"/>
      <protection locked="0"/>
    </xf>
    <xf numFmtId="0" fontId="10" fillId="0" borderId="0" xfId="0" applyFont="1" applyAlignment="1">
      <alignment vertical="top" wrapText="1"/>
    </xf>
    <xf numFmtId="0" fontId="10" fillId="22" borderId="3" xfId="0" applyFont="1" applyFill="1" applyBorder="1" applyAlignment="1" applyProtection="1">
      <alignment vertical="top" wrapText="1"/>
      <protection locked="0"/>
    </xf>
    <xf numFmtId="0" fontId="10" fillId="22" borderId="4" xfId="0" applyFont="1" applyFill="1" applyBorder="1" applyAlignment="1" applyProtection="1">
      <alignment vertical="top" wrapText="1"/>
      <protection locked="0"/>
    </xf>
    <xf numFmtId="0" fontId="15" fillId="6" borderId="3" xfId="6" applyFont="1" applyBorder="1" applyAlignment="1" applyProtection="1">
      <alignment horizontal="center" vertical="top" wrapText="1"/>
      <protection locked="0"/>
    </xf>
    <xf numFmtId="0" fontId="15" fillId="6" borderId="4" xfId="6" applyFont="1" applyBorder="1" applyAlignment="1" applyProtection="1">
      <alignment horizontal="center" vertical="top" wrapText="1"/>
      <protection locked="0"/>
    </xf>
    <xf numFmtId="0" fontId="10" fillId="21" borderId="12" xfId="0" applyFont="1" applyFill="1" applyBorder="1" applyAlignment="1" applyProtection="1">
      <alignment vertical="top" wrapText="1"/>
      <protection locked="0"/>
    </xf>
    <xf numFmtId="0" fontId="10" fillId="0" borderId="13" xfId="0" applyFont="1" applyBorder="1" applyAlignment="1">
      <alignment vertical="top" wrapText="1"/>
    </xf>
    <xf numFmtId="0" fontId="15" fillId="6" borderId="5" xfId="6" applyFont="1" applyBorder="1" applyAlignment="1" applyProtection="1">
      <alignment horizontal="center" vertical="top" wrapText="1"/>
      <protection locked="0"/>
    </xf>
    <xf numFmtId="0" fontId="15" fillId="6" borderId="5" xfId="6" applyFont="1" applyBorder="1" applyAlignment="1">
      <alignment vertical="top" wrapText="1"/>
    </xf>
    <xf numFmtId="0" fontId="15" fillId="6" borderId="5" xfId="6" applyFont="1" applyBorder="1" applyAlignment="1" applyProtection="1">
      <alignment vertical="top" wrapText="1"/>
    </xf>
    <xf numFmtId="0" fontId="15" fillId="9" borderId="4" xfId="9" applyFont="1" applyBorder="1" applyAlignment="1">
      <alignment vertical="top" wrapText="1"/>
    </xf>
    <xf numFmtId="0" fontId="14" fillId="3" borderId="2" xfId="2" applyFont="1" applyAlignment="1" applyProtection="1">
      <alignment vertical="top" wrapText="1"/>
    </xf>
    <xf numFmtId="0" fontId="15" fillId="9" borderId="5" xfId="9" applyFont="1" applyBorder="1" applyAlignment="1" applyProtection="1">
      <alignment vertical="top" wrapText="1"/>
      <protection locked="0"/>
    </xf>
    <xf numFmtId="0" fontId="15" fillId="9" borderId="5" xfId="9" applyFont="1" applyBorder="1" applyAlignment="1">
      <alignment vertical="top" wrapText="1"/>
    </xf>
    <xf numFmtId="0" fontId="15" fillId="6" borderId="14" xfId="6" applyFont="1" applyBorder="1" applyAlignment="1">
      <alignment vertical="top" wrapText="1"/>
    </xf>
    <xf numFmtId="0" fontId="41" fillId="8" borderId="11" xfId="3" applyNumberFormat="1" applyFont="1" applyFill="1" applyBorder="1" applyAlignment="1">
      <alignment vertical="top" wrapText="1"/>
    </xf>
    <xf numFmtId="0" fontId="41" fillId="8" borderId="11" xfId="3" applyFont="1" applyFill="1" applyBorder="1" applyAlignment="1"/>
    <xf numFmtId="0" fontId="41" fillId="8" borderId="0" xfId="3" applyFont="1" applyFill="1" applyBorder="1" applyAlignment="1"/>
    <xf numFmtId="0" fontId="41" fillId="8" borderId="0" xfId="3" applyFont="1" applyFill="1" applyAlignment="1"/>
  </cellXfs>
  <cellStyles count="12">
    <cellStyle name="20% - Accent4" xfId="7" builtinId="42"/>
    <cellStyle name="40% - Accent4" xfId="8" builtinId="43"/>
    <cellStyle name="40% - Accent5" xfId="10" builtinId="47"/>
    <cellStyle name="Accent1" xfId="4" builtinId="29"/>
    <cellStyle name="Accent3" xfId="5" builtinId="37"/>
    <cellStyle name="Accent4" xfId="6" builtinId="41"/>
    <cellStyle name="Accent5" xfId="9" builtinId="45"/>
    <cellStyle name="Accent6" xfId="11" builtinId="49"/>
    <cellStyle name="Explanatory Text" xfId="3" builtinId="53"/>
    <cellStyle name="Neutral" xfId="1" builtinId="28"/>
    <cellStyle name="Normal" xfId="0" builtinId="0"/>
    <cellStyle name="Note" xfId="2" builtinId="10"/>
  </cellStyles>
  <dxfs count="10">
    <dxf>
      <font>
        <strike val="0"/>
        <outline val="0"/>
        <shadow val="0"/>
        <u val="none"/>
        <vertAlign val="baseline"/>
        <sz val="9"/>
        <name val="Arial"/>
        <scheme val="none"/>
      </font>
      <numFmt numFmtId="30" formatCode="@"/>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Arial"/>
        <scheme val="none"/>
      </font>
      <numFmt numFmtId="166" formatCode="[$-409]d\-mmm\-yyyy;@"/>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9"/>
        <name val="Arial"/>
        <scheme val="none"/>
      </font>
      <fill>
        <patternFill patternType="solid">
          <fgColor indexed="64"/>
          <bgColor theme="0"/>
        </patternFill>
      </fill>
      <alignment horizontal="general" vertical="top" textRotation="0" wrapText="1" indent="0" justifyLastLine="0" shrinkToFit="0" readingOrder="0"/>
      <border diagonalUp="0" diagonalDown="0" outline="0"/>
    </dxf>
    <dxf>
      <border outline="0">
        <bottom style="thin">
          <color indexed="64"/>
        </bottom>
      </border>
    </dxf>
    <dxf>
      <font>
        <b val="0"/>
        <i val="0"/>
        <strike val="0"/>
        <condense val="0"/>
        <extend val="0"/>
        <outline val="0"/>
        <shadow val="0"/>
        <u val="none"/>
        <vertAlign val="baseline"/>
        <sz val="9"/>
        <color theme="3"/>
        <name val="Arial"/>
        <scheme val="none"/>
      </font>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3366CC"/>
      <color rgb="FF003399"/>
      <color rgb="FF993300"/>
      <color rgb="FFFFFFDD"/>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333333"/>
                </a:solidFill>
                <a:latin typeface="Arial"/>
                <a:ea typeface="Arial"/>
                <a:cs typeface="Arial"/>
              </a:defRPr>
            </a:pPr>
            <a:r>
              <a:rPr lang="en-US"/>
              <a:t>Schedule in Weeks</a:t>
            </a:r>
          </a:p>
        </c:rich>
      </c:tx>
      <c:layout>
        <c:manualLayout>
          <c:xMode val="edge"/>
          <c:yMode val="edge"/>
          <c:x val="0.40271556553168408"/>
          <c:y val="3.3033033033033031E-2"/>
        </c:manualLayout>
      </c:layout>
      <c:overlay val="0"/>
      <c:spPr>
        <a:noFill/>
        <a:ln w="25400">
          <a:noFill/>
        </a:ln>
      </c:spPr>
    </c:title>
    <c:autoTitleDeleted val="0"/>
    <c:view3D>
      <c:rotX val="15"/>
      <c:hPercent val="238"/>
      <c:rotY val="20"/>
      <c:depthPercent val="100"/>
      <c:rAngAx val="1"/>
    </c:view3D>
    <c:floor>
      <c:thickness val="0"/>
      <c:spPr>
        <a:noFill/>
        <a:ln w="9525">
          <a:noFill/>
        </a:ln>
      </c:spPr>
    </c:floor>
    <c:sideWall>
      <c:thickness val="0"/>
      <c:spPr>
        <a:noFill/>
        <a:ln w="25400">
          <a:noFill/>
        </a:ln>
      </c:spPr>
    </c:sideWall>
    <c:backWall>
      <c:thickness val="0"/>
      <c:spPr>
        <a:noFill/>
        <a:ln w="25400">
          <a:noFill/>
        </a:ln>
      </c:spPr>
    </c:backWall>
    <c:plotArea>
      <c:layout>
        <c:manualLayout>
          <c:layoutTarget val="inner"/>
          <c:xMode val="edge"/>
          <c:yMode val="edge"/>
          <c:x val="0.24585254915592775"/>
          <c:y val="0.15615661410418458"/>
          <c:w val="0.72398296683954155"/>
          <c:h val="0.65165356270400132"/>
        </c:manualLayout>
      </c:layout>
      <c:bar3DChart>
        <c:barDir val="bar"/>
        <c:grouping val="stacked"/>
        <c:varyColors val="0"/>
        <c:ser>
          <c:idx val="1"/>
          <c:order val="0"/>
          <c:spPr>
            <a:noFill/>
            <a:ln w="25400">
              <a:noFill/>
            </a:ln>
          </c:spPr>
          <c:invertIfNegative val="0"/>
          <c:cat>
            <c:strRef>
              <c:f>[1]Schedule!$B$4:$B$14</c:f>
              <c:strCache>
                <c:ptCount val="11"/>
                <c:pt idx="0">
                  <c:v>Requirement Analysis</c:v>
                </c:pt>
                <c:pt idx="2">
                  <c:v>Design </c:v>
                </c:pt>
                <c:pt idx="4">
                  <c:v>Development</c:v>
                </c:pt>
                <c:pt idx="6">
                  <c:v>System Integration testing</c:v>
                </c:pt>
                <c:pt idx="8">
                  <c:v>Data Migration</c:v>
                </c:pt>
                <c:pt idx="10">
                  <c:v>User Acceptance Testing</c:v>
                </c:pt>
              </c:strCache>
            </c:strRef>
          </c:cat>
          <c:val>
            <c:numRef>
              <c:f>[1]Schedule!$C$4:$C$14</c:f>
              <c:numCache>
                <c:formatCode>General</c:formatCode>
                <c:ptCount val="11"/>
                <c:pt idx="0">
                  <c:v>0</c:v>
                </c:pt>
                <c:pt idx="2">
                  <c:v>0</c:v>
                </c:pt>
                <c:pt idx="4">
                  <c:v>0</c:v>
                </c:pt>
                <c:pt idx="6">
                  <c:v>0</c:v>
                </c:pt>
                <c:pt idx="8">
                  <c:v>0</c:v>
                </c:pt>
                <c:pt idx="10">
                  <c:v>0</c:v>
                </c:pt>
              </c:numCache>
            </c:numRef>
          </c:val>
        </c:ser>
        <c:ser>
          <c:idx val="2"/>
          <c:order val="1"/>
          <c:spPr>
            <a:solidFill>
              <a:srgbClr val="FFFFCC"/>
            </a:solidFill>
            <a:ln w="12700">
              <a:solidFill>
                <a:srgbClr val="000000"/>
              </a:solidFill>
              <a:prstDash val="solid"/>
            </a:ln>
          </c:spPr>
          <c:invertIfNegative val="0"/>
          <c:cat>
            <c:strRef>
              <c:f>[1]Schedule!$B$4:$B$14</c:f>
              <c:strCache>
                <c:ptCount val="11"/>
                <c:pt idx="0">
                  <c:v>Requirement Analysis</c:v>
                </c:pt>
                <c:pt idx="2">
                  <c:v>Design </c:v>
                </c:pt>
                <c:pt idx="4">
                  <c:v>Development</c:v>
                </c:pt>
                <c:pt idx="6">
                  <c:v>System Integration testing</c:v>
                </c:pt>
                <c:pt idx="8">
                  <c:v>Data Migration</c:v>
                </c:pt>
                <c:pt idx="10">
                  <c:v>User Acceptance Testing</c:v>
                </c:pt>
              </c:strCache>
            </c:strRef>
          </c:cat>
          <c:val>
            <c:numRef>
              <c:f>[1]Schedule!$D$4:$D$14</c:f>
              <c:numCache>
                <c:formatCode>General</c:formatCode>
                <c:ptCount val="11"/>
                <c:pt idx="0">
                  <c:v>0</c:v>
                </c:pt>
                <c:pt idx="2">
                  <c:v>0</c:v>
                </c:pt>
                <c:pt idx="4">
                  <c:v>0</c:v>
                </c:pt>
                <c:pt idx="6">
                  <c:v>0</c:v>
                </c:pt>
                <c:pt idx="8">
                  <c:v>0</c:v>
                </c:pt>
                <c:pt idx="10">
                  <c:v>0</c:v>
                </c:pt>
              </c:numCache>
            </c:numRef>
          </c:val>
        </c:ser>
        <c:dLbls>
          <c:showLegendKey val="0"/>
          <c:showVal val="0"/>
          <c:showCatName val="0"/>
          <c:showSerName val="0"/>
          <c:showPercent val="0"/>
          <c:showBubbleSize val="0"/>
        </c:dLbls>
        <c:gapWidth val="150"/>
        <c:shape val="box"/>
        <c:axId val="141942784"/>
        <c:axId val="141944320"/>
        <c:axId val="0"/>
      </c:bar3DChart>
      <c:catAx>
        <c:axId val="141942784"/>
        <c:scaling>
          <c:orientation val="minMax"/>
        </c:scaling>
        <c:delete val="0"/>
        <c:axPos val="l"/>
        <c:numFmt formatCode="General" sourceLinked="1"/>
        <c:majorTickMark val="out"/>
        <c:minorTickMark val="none"/>
        <c:tickLblPos val="low"/>
        <c:spPr>
          <a:ln w="3175">
            <a:solidFill>
              <a:srgbClr val="333333"/>
            </a:solidFill>
            <a:prstDash val="solid"/>
          </a:ln>
        </c:spPr>
        <c:txPr>
          <a:bodyPr rot="0" vert="horz"/>
          <a:lstStyle/>
          <a:p>
            <a:pPr>
              <a:defRPr sz="900" b="0" i="0" u="none" strike="noStrike" baseline="0">
                <a:solidFill>
                  <a:srgbClr val="333333"/>
                </a:solidFill>
                <a:latin typeface="Arial"/>
                <a:ea typeface="Arial"/>
                <a:cs typeface="Arial"/>
              </a:defRPr>
            </a:pPr>
            <a:endParaRPr lang="en-US"/>
          </a:p>
        </c:txPr>
        <c:crossAx val="141944320"/>
        <c:crosses val="autoZero"/>
        <c:auto val="0"/>
        <c:lblAlgn val="ctr"/>
        <c:lblOffset val="100"/>
        <c:tickLblSkip val="1"/>
        <c:tickMarkSkip val="1"/>
        <c:noMultiLvlLbl val="0"/>
      </c:catAx>
      <c:valAx>
        <c:axId val="141944320"/>
        <c:scaling>
          <c:orientation val="minMax"/>
        </c:scaling>
        <c:delete val="0"/>
        <c:axPos val="b"/>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n-US"/>
                  <a:t>Weeks</a:t>
                </a:r>
              </a:p>
            </c:rich>
          </c:tx>
          <c:layout>
            <c:manualLayout>
              <c:xMode val="edge"/>
              <c:yMode val="edge"/>
              <c:x val="0.5731531296144543"/>
              <c:y val="0.879882402087126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Book Antiqua"/>
                <a:ea typeface="Book Antiqua"/>
                <a:cs typeface="Book Antiqua"/>
              </a:defRPr>
            </a:pPr>
            <a:endParaRPr lang="en-US"/>
          </a:p>
        </c:txPr>
        <c:crossAx val="141942784"/>
        <c:crosses val="autoZero"/>
        <c:crossBetween val="between"/>
      </c:valAx>
      <c:spPr>
        <a:noFill/>
        <a:ln w="3175">
          <a:solidFill>
            <a:srgbClr val="333333"/>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FFFFFF"/>
          </a:solidFill>
          <a:latin typeface="Book Antiqua"/>
          <a:ea typeface="Book Antiqua"/>
          <a:cs typeface="Book Antiqua"/>
        </a:defRPr>
      </a:pPr>
      <a:endParaRPr lang="en-US"/>
    </a:p>
  </c:txPr>
  <c:printSettings>
    <c:headerFooter alignWithMargins="0"/>
    <c:pageMargins b="1" l="0.75000000000000033" r="0.75000000000000033" t="1" header="0.5" footer="0.5"/>
    <c:pageSetup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276225</xdr:colOff>
      <xdr:row>1</xdr:row>
      <xdr:rowOff>38100</xdr:rowOff>
    </xdr:from>
    <xdr:to>
      <xdr:col>16</xdr:col>
      <xdr:colOff>495300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790611/Downloads/Ref/Estimation%20Template%20For%20.NET%203.5%20(B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Notice"/>
      <sheetName val="GuideLines"/>
      <sheetName val="Components And Complexity"/>
      <sheetName val="Effort Estimate"/>
      <sheetName val="Schedule"/>
    </sheetNames>
    <sheetDataSet>
      <sheetData sheetId="0"/>
      <sheetData sheetId="1"/>
      <sheetData sheetId="2"/>
      <sheetData sheetId="3"/>
      <sheetData sheetId="4">
        <row r="4">
          <cell r="B4" t="str">
            <v>Requirement Analysis</v>
          </cell>
          <cell r="C4">
            <v>0</v>
          </cell>
          <cell r="D4">
            <v>0</v>
          </cell>
        </row>
        <row r="6">
          <cell r="B6" t="str">
            <v xml:space="preserve">Design </v>
          </cell>
          <cell r="C6">
            <v>0</v>
          </cell>
          <cell r="D6">
            <v>0</v>
          </cell>
        </row>
        <row r="8">
          <cell r="B8" t="str">
            <v>Development</v>
          </cell>
          <cell r="C8">
            <v>0</v>
          </cell>
          <cell r="D8">
            <v>0</v>
          </cell>
        </row>
        <row r="10">
          <cell r="B10" t="str">
            <v>System Integration testing</v>
          </cell>
          <cell r="C10">
            <v>0</v>
          </cell>
          <cell r="D10">
            <v>0</v>
          </cell>
        </row>
        <row r="12">
          <cell r="B12" t="str">
            <v>Data Migration</v>
          </cell>
          <cell r="C12">
            <v>0</v>
          </cell>
          <cell r="D12">
            <v>0</v>
          </cell>
        </row>
        <row r="14">
          <cell r="B14" t="str">
            <v>User Acceptance Testing</v>
          </cell>
          <cell r="C14">
            <v>0</v>
          </cell>
          <cell r="D14">
            <v>0</v>
          </cell>
        </row>
      </sheetData>
    </sheetDataSet>
  </externalBook>
</externalLink>
</file>

<file path=xl/tables/table1.xml><?xml version="1.0" encoding="utf-8"?>
<table xmlns="http://schemas.openxmlformats.org/spreadsheetml/2006/main" id="1" name="Table2" displayName="Table2" ref="A10:E20" totalsRowShown="0" headerRowDxfId="9" dataDxfId="7" headerRowBorderDxfId="8" tableBorderDxfId="6" totalsRowBorderDxfId="5" headerRowCellStyle="20% - Accent4" dataCellStyle="20% - Accent4">
  <autoFilter ref="A10:E20"/>
  <tableColumns count="5">
    <tableColumn id="1" name="Rev #" dataDxfId="4" dataCellStyle="20% - Accent4">
      <calculatedColumnFormula xml:space="preserve"> A10 + 1</calculatedColumnFormula>
    </tableColumn>
    <tableColumn id="2" name="Rev Date" dataDxfId="3" dataCellStyle="20% - Accent4"/>
    <tableColumn id="3" name="Revision Description" dataDxfId="2" dataCellStyle="20% - Accent4"/>
    <tableColumn id="4" name="Revision Location" dataDxfId="1" dataCellStyle="20% - Accent4"/>
    <tableColumn id="5" name="Version" dataDxfId="0" dataCellStyle="20% - Accent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5" sqref="C5"/>
    </sheetView>
  </sheetViews>
  <sheetFormatPr defaultRowHeight="12" x14ac:dyDescent="0.25"/>
  <cols>
    <col min="1" max="1" width="7.5703125" style="6" customWidth="1"/>
    <col min="2" max="2" width="14.85546875" style="6" customWidth="1"/>
    <col min="3" max="3" width="47" style="6" customWidth="1"/>
    <col min="4" max="4" width="20.42578125" style="6" customWidth="1"/>
    <col min="5" max="5" width="17.42578125" style="6" customWidth="1"/>
    <col min="6" max="16384" width="9.140625" style="6"/>
  </cols>
  <sheetData>
    <row r="1" spans="1:5" ht="15" customHeight="1" x14ac:dyDescent="0.25">
      <c r="A1" s="194" t="s">
        <v>0</v>
      </c>
      <c r="B1" s="195"/>
      <c r="C1" s="1"/>
      <c r="D1" s="1"/>
      <c r="E1" s="1"/>
    </row>
    <row r="2" spans="1:5" ht="15" customHeight="1" x14ac:dyDescent="0.25">
      <c r="A2" s="196" t="s">
        <v>1</v>
      </c>
      <c r="B2" s="197"/>
      <c r="C2" s="11" t="s">
        <v>67</v>
      </c>
      <c r="D2" s="1"/>
      <c r="E2" s="1"/>
    </row>
    <row r="3" spans="1:5" ht="28.5" customHeight="1" x14ac:dyDescent="0.25">
      <c r="A3" s="196" t="s">
        <v>2</v>
      </c>
      <c r="B3" s="197"/>
      <c r="C3" s="11" t="s">
        <v>13</v>
      </c>
      <c r="D3" s="1"/>
      <c r="E3" s="1"/>
    </row>
    <row r="4" spans="1:5" ht="24" customHeight="1" x14ac:dyDescent="0.25">
      <c r="A4" s="196" t="s">
        <v>3</v>
      </c>
      <c r="B4" s="197"/>
      <c r="C4" s="12" t="s">
        <v>11</v>
      </c>
      <c r="D4" s="1"/>
      <c r="E4" s="1"/>
    </row>
    <row r="5" spans="1:5" ht="15" customHeight="1" x14ac:dyDescent="0.25">
      <c r="A5" s="196" t="s">
        <v>12</v>
      </c>
      <c r="B5" s="197"/>
      <c r="C5" s="11" t="s">
        <v>282</v>
      </c>
      <c r="D5" s="1"/>
      <c r="E5" s="1"/>
    </row>
    <row r="6" spans="1:5" ht="17.25" customHeight="1" x14ac:dyDescent="0.25">
      <c r="A6" s="196" t="s">
        <v>4</v>
      </c>
      <c r="B6" s="197"/>
      <c r="C6" s="13">
        <v>40483</v>
      </c>
      <c r="D6" s="1"/>
      <c r="E6" s="1"/>
    </row>
    <row r="7" spans="1:5" x14ac:dyDescent="0.25">
      <c r="A7" s="1"/>
      <c r="B7" s="1"/>
      <c r="C7" s="1"/>
      <c r="D7" s="1"/>
      <c r="E7" s="1"/>
    </row>
    <row r="8" spans="1:5" x14ac:dyDescent="0.25">
      <c r="A8" s="1"/>
      <c r="B8" s="1"/>
      <c r="C8" s="1"/>
      <c r="D8" s="1"/>
      <c r="E8" s="1"/>
    </row>
    <row r="9" spans="1:5" ht="16.5" customHeight="1" x14ac:dyDescent="0.25">
      <c r="A9" s="194" t="s">
        <v>5</v>
      </c>
      <c r="B9" s="195"/>
      <c r="C9" s="1"/>
      <c r="D9" s="1"/>
      <c r="E9" s="1"/>
    </row>
    <row r="10" spans="1:5" ht="18.75" customHeight="1" x14ac:dyDescent="0.25">
      <c r="A10" s="2" t="s">
        <v>6</v>
      </c>
      <c r="B10" s="2" t="s">
        <v>7</v>
      </c>
      <c r="C10" s="2" t="s">
        <v>8</v>
      </c>
      <c r="D10" s="2" t="s">
        <v>68</v>
      </c>
      <c r="E10" s="2" t="s">
        <v>3</v>
      </c>
    </row>
    <row r="11" spans="1:5" ht="15" customHeight="1" x14ac:dyDescent="0.25">
      <c r="A11" s="7">
        <v>1</v>
      </c>
      <c r="B11" s="8">
        <v>40512</v>
      </c>
      <c r="C11" s="9" t="s">
        <v>9</v>
      </c>
      <c r="D11" s="9"/>
      <c r="E11" s="10" t="s">
        <v>10</v>
      </c>
    </row>
    <row r="12" spans="1:5" ht="15" customHeight="1" x14ac:dyDescent="0.25">
      <c r="A12" s="7">
        <f xml:space="preserve"> A11 + 1</f>
        <v>2</v>
      </c>
      <c r="B12" s="8"/>
      <c r="C12" s="9"/>
      <c r="D12" s="9"/>
      <c r="E12" s="10"/>
    </row>
    <row r="13" spans="1:5" ht="15" customHeight="1" x14ac:dyDescent="0.25">
      <c r="A13" s="7">
        <f t="shared" ref="A13:A20" si="0" xml:space="preserve"> A12 + 1</f>
        <v>3</v>
      </c>
      <c r="B13" s="8"/>
      <c r="C13" s="9"/>
      <c r="D13" s="9"/>
      <c r="E13" s="10"/>
    </row>
    <row r="14" spans="1:5" ht="15" customHeight="1" x14ac:dyDescent="0.25">
      <c r="A14" s="7">
        <f t="shared" si="0"/>
        <v>4</v>
      </c>
      <c r="B14" s="8"/>
      <c r="C14" s="9"/>
      <c r="D14" s="9"/>
      <c r="E14" s="10"/>
    </row>
    <row r="15" spans="1:5" ht="15" customHeight="1" x14ac:dyDescent="0.25">
      <c r="A15" s="7">
        <f t="shared" si="0"/>
        <v>5</v>
      </c>
      <c r="B15" s="8"/>
      <c r="C15" s="9"/>
      <c r="D15" s="9"/>
      <c r="E15" s="10"/>
    </row>
    <row r="16" spans="1:5" ht="15" customHeight="1" x14ac:dyDescent="0.25">
      <c r="A16" s="7">
        <f t="shared" si="0"/>
        <v>6</v>
      </c>
      <c r="B16" s="8"/>
      <c r="C16" s="9"/>
      <c r="D16" s="9"/>
      <c r="E16" s="10"/>
    </row>
    <row r="17" spans="1:5" ht="15" customHeight="1" x14ac:dyDescent="0.25">
      <c r="A17" s="7">
        <f t="shared" si="0"/>
        <v>7</v>
      </c>
      <c r="B17" s="8"/>
      <c r="C17" s="9"/>
      <c r="D17" s="9"/>
      <c r="E17" s="10"/>
    </row>
    <row r="18" spans="1:5" ht="15" customHeight="1" x14ac:dyDescent="0.25">
      <c r="A18" s="7">
        <f t="shared" si="0"/>
        <v>8</v>
      </c>
      <c r="B18" s="8"/>
      <c r="C18" s="9"/>
      <c r="D18" s="9"/>
      <c r="E18" s="10"/>
    </row>
    <row r="19" spans="1:5" ht="15" customHeight="1" x14ac:dyDescent="0.25">
      <c r="A19" s="7">
        <f t="shared" si="0"/>
        <v>9</v>
      </c>
      <c r="B19" s="8"/>
      <c r="C19" s="9"/>
      <c r="D19" s="9"/>
      <c r="E19" s="10"/>
    </row>
    <row r="20" spans="1:5" ht="15" customHeight="1" x14ac:dyDescent="0.25">
      <c r="A20" s="7">
        <f t="shared" si="0"/>
        <v>10</v>
      </c>
      <c r="B20" s="8"/>
      <c r="C20" s="9"/>
      <c r="D20" s="9"/>
      <c r="E20" s="10"/>
    </row>
  </sheetData>
  <mergeCells count="7">
    <mergeCell ref="A9:B9"/>
    <mergeCell ref="A1:B1"/>
    <mergeCell ref="A2:B2"/>
    <mergeCell ref="A3:B3"/>
    <mergeCell ref="A4:B4"/>
    <mergeCell ref="A5:B5"/>
    <mergeCell ref="A6:B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topLeftCell="A46" workbookViewId="0">
      <selection activeCell="D38" sqref="D38:D42"/>
    </sheetView>
  </sheetViews>
  <sheetFormatPr defaultColWidth="17.28515625" defaultRowHeight="12.75" x14ac:dyDescent="0.25"/>
  <cols>
    <col min="1" max="1" width="28.7109375" style="5" customWidth="1"/>
    <col min="2" max="2" width="23" style="5" customWidth="1"/>
    <col min="3" max="3" width="18.140625" style="5" customWidth="1"/>
    <col min="4" max="4" width="15.5703125" style="5" customWidth="1"/>
    <col min="5" max="5" width="13.28515625" style="5" customWidth="1"/>
    <col min="6" max="6" width="13.7109375" style="5" customWidth="1"/>
    <col min="7" max="7" width="13.85546875" style="5" customWidth="1"/>
    <col min="8" max="8" width="14.5703125" style="5" customWidth="1"/>
    <col min="9" max="16384" width="17.28515625" style="5"/>
  </cols>
  <sheetData>
    <row r="1" spans="1:14" ht="17.45" customHeight="1" x14ac:dyDescent="0.25">
      <c r="A1" s="211" t="s">
        <v>76</v>
      </c>
      <c r="B1" s="211"/>
      <c r="C1" s="211"/>
      <c r="L1" s="15"/>
      <c r="M1" s="15"/>
      <c r="N1" s="15"/>
    </row>
    <row r="2" spans="1:14" ht="21" customHeight="1" x14ac:dyDescent="0.25">
      <c r="A2" s="213" t="s">
        <v>283</v>
      </c>
      <c r="B2" s="214"/>
      <c r="C2" s="214"/>
      <c r="D2" s="209"/>
      <c r="E2" s="209"/>
      <c r="F2" s="209"/>
      <c r="G2" s="210"/>
      <c r="H2" s="16"/>
      <c r="I2" s="16"/>
      <c r="J2" s="16"/>
      <c r="K2" s="16"/>
      <c r="L2" s="16"/>
      <c r="M2" s="16"/>
      <c r="N2" s="16"/>
    </row>
    <row r="3" spans="1:14" ht="56.25" customHeight="1" x14ac:dyDescent="0.25">
      <c r="A3" s="208" t="s">
        <v>51</v>
      </c>
      <c r="B3" s="209"/>
      <c r="C3" s="209"/>
      <c r="D3" s="209"/>
      <c r="E3" s="209"/>
      <c r="F3" s="209"/>
      <c r="G3" s="210"/>
      <c r="H3" s="16"/>
      <c r="I3" s="16"/>
      <c r="J3" s="16"/>
      <c r="K3" s="16"/>
      <c r="L3" s="16"/>
      <c r="M3" s="16"/>
      <c r="N3" s="16"/>
    </row>
    <row r="4" spans="1:14" ht="78.75" customHeight="1" x14ac:dyDescent="0.25">
      <c r="A4" s="208" t="s">
        <v>284</v>
      </c>
      <c r="B4" s="209"/>
      <c r="C4" s="209"/>
      <c r="D4" s="209"/>
      <c r="E4" s="209"/>
      <c r="F4" s="209"/>
      <c r="G4" s="210"/>
      <c r="H4" s="16"/>
      <c r="I4" s="16"/>
      <c r="J4" s="16"/>
      <c r="K4" s="16"/>
      <c r="L4" s="16"/>
      <c r="M4" s="16"/>
      <c r="N4" s="16"/>
    </row>
    <row r="5" spans="1:14" ht="36" customHeight="1" x14ac:dyDescent="0.25">
      <c r="A5" s="208" t="s">
        <v>14</v>
      </c>
      <c r="B5" s="209"/>
      <c r="C5" s="209"/>
      <c r="D5" s="209"/>
      <c r="E5" s="209"/>
      <c r="F5" s="209"/>
      <c r="G5" s="210"/>
      <c r="H5" s="16"/>
      <c r="I5" s="16"/>
      <c r="J5" s="16"/>
      <c r="K5" s="16"/>
      <c r="L5" s="16"/>
      <c r="M5" s="16"/>
      <c r="N5" s="16"/>
    </row>
    <row r="6" spans="1:14" ht="36" customHeight="1" x14ac:dyDescent="0.25">
      <c r="A6" s="208" t="s">
        <v>52</v>
      </c>
      <c r="B6" s="209"/>
      <c r="C6" s="209"/>
      <c r="D6" s="209"/>
      <c r="E6" s="209"/>
      <c r="F6" s="209"/>
      <c r="G6" s="210"/>
      <c r="H6" s="16"/>
      <c r="I6" s="16"/>
      <c r="J6" s="16"/>
      <c r="K6" s="16"/>
      <c r="L6" s="16"/>
      <c r="M6" s="16"/>
      <c r="N6" s="16"/>
    </row>
    <row r="7" spans="1:14" ht="27.75" customHeight="1" x14ac:dyDescent="0.25">
      <c r="A7" s="208" t="s">
        <v>71</v>
      </c>
      <c r="B7" s="209"/>
      <c r="C7" s="209"/>
      <c r="D7" s="209"/>
      <c r="E7" s="209"/>
      <c r="F7" s="209"/>
      <c r="G7" s="210"/>
      <c r="H7" s="16"/>
      <c r="I7" s="16"/>
      <c r="J7" s="16"/>
      <c r="K7" s="16"/>
      <c r="L7" s="16"/>
      <c r="M7" s="16"/>
      <c r="N7" s="16"/>
    </row>
    <row r="8" spans="1:14" ht="36" customHeight="1" x14ac:dyDescent="0.25">
      <c r="A8" s="208" t="s">
        <v>69</v>
      </c>
      <c r="B8" s="209"/>
      <c r="C8" s="209"/>
      <c r="D8" s="209"/>
      <c r="E8" s="209"/>
      <c r="F8" s="209"/>
      <c r="G8" s="210"/>
      <c r="H8" s="16"/>
      <c r="I8" s="16"/>
      <c r="J8" s="16"/>
      <c r="K8" s="16"/>
      <c r="L8" s="16"/>
      <c r="M8" s="16"/>
      <c r="N8" s="16"/>
    </row>
    <row r="9" spans="1:14" ht="33.75" customHeight="1" x14ac:dyDescent="0.25">
      <c r="A9" s="208" t="s">
        <v>70</v>
      </c>
      <c r="B9" s="209"/>
      <c r="C9" s="209"/>
      <c r="D9" s="209"/>
      <c r="E9" s="209"/>
      <c r="F9" s="209"/>
      <c r="G9" s="210"/>
      <c r="H9" s="16"/>
      <c r="I9" s="16"/>
      <c r="J9" s="16"/>
      <c r="K9" s="16"/>
      <c r="L9" s="16"/>
      <c r="M9" s="16"/>
      <c r="N9" s="16"/>
    </row>
    <row r="10" spans="1:14" x14ac:dyDescent="0.25">
      <c r="A10" s="17"/>
      <c r="B10" s="17"/>
      <c r="C10" s="17"/>
      <c r="D10" s="17"/>
      <c r="E10" s="17"/>
    </row>
    <row r="11" spans="1:14" ht="17.45" customHeight="1" x14ac:dyDescent="0.25">
      <c r="A11" s="211" t="s">
        <v>75</v>
      </c>
      <c r="B11" s="211"/>
      <c r="C11" s="211"/>
      <c r="L11" s="15"/>
      <c r="M11" s="15"/>
      <c r="N11" s="15"/>
    </row>
    <row r="13" spans="1:14" ht="18.75" customHeight="1" x14ac:dyDescent="0.25">
      <c r="A13" s="212" t="s">
        <v>15</v>
      </c>
      <c r="B13" s="212"/>
    </row>
    <row r="14" spans="1:14" ht="90.75" customHeight="1" x14ac:dyDescent="0.25">
      <c r="A14" s="18" t="s">
        <v>66</v>
      </c>
      <c r="B14" s="19" t="s">
        <v>58</v>
      </c>
      <c r="C14" s="19" t="s">
        <v>59</v>
      </c>
      <c r="D14" s="19" t="s">
        <v>60</v>
      </c>
      <c r="E14" s="19" t="s">
        <v>61</v>
      </c>
      <c r="F14" s="19" t="s">
        <v>62</v>
      </c>
      <c r="G14" s="19" t="s">
        <v>16</v>
      </c>
      <c r="H14" s="19" t="s">
        <v>17</v>
      </c>
      <c r="I14" s="19" t="s">
        <v>18</v>
      </c>
      <c r="J14" s="19" t="s">
        <v>19</v>
      </c>
      <c r="K14" s="19" t="s">
        <v>53</v>
      </c>
      <c r="L14" s="19" t="s">
        <v>182</v>
      </c>
    </row>
    <row r="15" spans="1:14" ht="15" customHeight="1" x14ac:dyDescent="0.25">
      <c r="A15" s="19" t="s">
        <v>20</v>
      </c>
      <c r="B15" s="20">
        <v>0.5</v>
      </c>
      <c r="C15" s="20">
        <v>1.5</v>
      </c>
      <c r="D15" s="20">
        <v>3</v>
      </c>
      <c r="E15" s="20">
        <v>1.5</v>
      </c>
      <c r="F15" s="20">
        <v>3</v>
      </c>
      <c r="G15" s="20">
        <v>2</v>
      </c>
      <c r="H15" s="20">
        <v>2</v>
      </c>
      <c r="I15" s="20">
        <v>1</v>
      </c>
      <c r="J15" s="20">
        <v>1</v>
      </c>
      <c r="K15" s="20">
        <v>1.5</v>
      </c>
      <c r="L15" s="20">
        <v>2</v>
      </c>
    </row>
    <row r="16" spans="1:14" x14ac:dyDescent="0.25">
      <c r="A16" s="19" t="s">
        <v>21</v>
      </c>
      <c r="B16" s="20">
        <v>1</v>
      </c>
      <c r="C16" s="20">
        <v>3</v>
      </c>
      <c r="D16" s="20">
        <v>5</v>
      </c>
      <c r="E16" s="20">
        <v>3</v>
      </c>
      <c r="F16" s="20">
        <v>5</v>
      </c>
      <c r="G16" s="20">
        <v>3</v>
      </c>
      <c r="H16" s="20">
        <v>3</v>
      </c>
      <c r="I16" s="20">
        <v>2</v>
      </c>
      <c r="J16" s="20">
        <v>2</v>
      </c>
      <c r="K16" s="20">
        <v>3</v>
      </c>
      <c r="L16" s="20">
        <v>3</v>
      </c>
    </row>
    <row r="17" spans="1:14" x14ac:dyDescent="0.25">
      <c r="A17" s="19" t="s">
        <v>22</v>
      </c>
      <c r="B17" s="20">
        <v>2</v>
      </c>
      <c r="C17" s="20">
        <v>5</v>
      </c>
      <c r="D17" s="20">
        <v>8</v>
      </c>
      <c r="E17" s="20">
        <v>5</v>
      </c>
      <c r="F17" s="20">
        <v>8</v>
      </c>
      <c r="G17" s="20">
        <v>5</v>
      </c>
      <c r="H17" s="20">
        <v>5</v>
      </c>
      <c r="I17" s="20">
        <v>4</v>
      </c>
      <c r="J17" s="20">
        <v>4</v>
      </c>
      <c r="K17" s="20">
        <v>5</v>
      </c>
      <c r="L17" s="20">
        <v>5</v>
      </c>
    </row>
    <row r="18" spans="1:14" x14ac:dyDescent="0.25">
      <c r="A18" s="19" t="s">
        <v>23</v>
      </c>
      <c r="B18" s="20">
        <v>3</v>
      </c>
      <c r="C18" s="20">
        <v>7</v>
      </c>
      <c r="D18" s="20">
        <v>12</v>
      </c>
      <c r="E18" s="20">
        <v>7</v>
      </c>
      <c r="F18" s="20">
        <v>12</v>
      </c>
      <c r="G18" s="20">
        <v>7</v>
      </c>
      <c r="H18" s="20">
        <v>7</v>
      </c>
      <c r="I18" s="20">
        <v>6</v>
      </c>
      <c r="J18" s="20">
        <v>6</v>
      </c>
      <c r="K18" s="20">
        <v>8</v>
      </c>
      <c r="L18" s="20">
        <v>7</v>
      </c>
    </row>
    <row r="19" spans="1:14" x14ac:dyDescent="0.25">
      <c r="A19" s="19" t="s">
        <v>24</v>
      </c>
      <c r="B19" s="20">
        <v>4</v>
      </c>
      <c r="C19" s="20">
        <v>9</v>
      </c>
      <c r="D19" s="20">
        <v>16</v>
      </c>
      <c r="E19" s="20">
        <v>9</v>
      </c>
      <c r="F19" s="20">
        <v>16</v>
      </c>
      <c r="G19" s="20">
        <v>9</v>
      </c>
      <c r="H19" s="20">
        <v>9</v>
      </c>
      <c r="I19" s="20">
        <v>8</v>
      </c>
      <c r="J19" s="20">
        <v>8</v>
      </c>
      <c r="K19" s="20">
        <v>10</v>
      </c>
      <c r="L19" s="20">
        <v>9</v>
      </c>
    </row>
    <row r="20" spans="1:14" ht="23.65" customHeight="1" x14ac:dyDescent="0.25"/>
    <row r="21" spans="1:14" ht="17.45" customHeight="1" x14ac:dyDescent="0.25">
      <c r="A21" s="200" t="s">
        <v>74</v>
      </c>
      <c r="B21" s="201"/>
      <c r="C21" s="202"/>
      <c r="L21" s="15"/>
      <c r="M21" s="15"/>
      <c r="N21" s="15"/>
    </row>
    <row r="23" spans="1:14" ht="28.35" customHeight="1" x14ac:dyDescent="0.25">
      <c r="A23" s="205" t="s">
        <v>72</v>
      </c>
      <c r="B23" s="206"/>
      <c r="C23" s="206"/>
      <c r="D23" s="206"/>
      <c r="E23" s="206"/>
      <c r="F23" s="206"/>
      <c r="G23" s="207"/>
      <c r="M23" s="16"/>
      <c r="N23" s="16"/>
    </row>
    <row r="24" spans="1:14" ht="45.75" customHeight="1" x14ac:dyDescent="0.25">
      <c r="A24" s="205" t="s">
        <v>25</v>
      </c>
      <c r="B24" s="206"/>
      <c r="C24" s="206"/>
      <c r="D24" s="206"/>
      <c r="E24" s="206"/>
      <c r="F24" s="206"/>
      <c r="G24" s="207"/>
      <c r="M24" s="16"/>
      <c r="N24" s="16"/>
    </row>
    <row r="25" spans="1:14" ht="96.95" customHeight="1" x14ac:dyDescent="0.25">
      <c r="A25" s="205" t="s">
        <v>54</v>
      </c>
      <c r="B25" s="206"/>
      <c r="C25" s="206"/>
      <c r="D25" s="206"/>
      <c r="E25" s="206"/>
      <c r="F25" s="206"/>
      <c r="G25" s="207"/>
      <c r="M25" s="16"/>
      <c r="N25" s="16"/>
    </row>
    <row r="26" spans="1:14" ht="81" customHeight="1" x14ac:dyDescent="0.25">
      <c r="A26" s="205" t="s">
        <v>55</v>
      </c>
      <c r="B26" s="206"/>
      <c r="C26" s="206"/>
      <c r="D26" s="206"/>
      <c r="E26" s="206"/>
      <c r="F26" s="206"/>
      <c r="G26" s="207"/>
      <c r="M26" s="16"/>
      <c r="N26" s="16"/>
    </row>
    <row r="27" spans="1:14" ht="26.25" customHeight="1" x14ac:dyDescent="0.25">
      <c r="A27" s="205" t="s">
        <v>63</v>
      </c>
      <c r="B27" s="206"/>
      <c r="C27" s="206"/>
      <c r="D27" s="206"/>
      <c r="E27" s="206"/>
      <c r="F27" s="206"/>
      <c r="G27" s="207"/>
      <c r="M27" s="16"/>
      <c r="N27" s="16"/>
    </row>
    <row r="28" spans="1:14" ht="193.5" customHeight="1" x14ac:dyDescent="0.25">
      <c r="A28" s="205" t="s">
        <v>26</v>
      </c>
      <c r="B28" s="206"/>
      <c r="C28" s="206"/>
      <c r="D28" s="206"/>
      <c r="E28" s="206"/>
      <c r="F28" s="206"/>
      <c r="G28" s="207"/>
      <c r="M28" s="16"/>
      <c r="N28" s="16"/>
    </row>
    <row r="29" spans="1:14" ht="64.5" customHeight="1" x14ac:dyDescent="0.25">
      <c r="A29" s="205" t="s">
        <v>27</v>
      </c>
      <c r="B29" s="206"/>
      <c r="C29" s="206"/>
      <c r="D29" s="206"/>
      <c r="E29" s="206"/>
      <c r="F29" s="206"/>
      <c r="G29" s="207"/>
      <c r="M29" s="16"/>
      <c r="N29" s="16"/>
    </row>
    <row r="30" spans="1:14" ht="66.75" customHeight="1" x14ac:dyDescent="0.25">
      <c r="A30" s="205" t="s">
        <v>285</v>
      </c>
      <c r="B30" s="206"/>
      <c r="C30" s="206"/>
      <c r="D30" s="206"/>
      <c r="E30" s="206"/>
      <c r="F30" s="206"/>
      <c r="G30" s="207"/>
      <c r="M30" s="16"/>
      <c r="N30" s="16"/>
    </row>
    <row r="31" spans="1:14" ht="17.45" customHeight="1" x14ac:dyDescent="0.25">
      <c r="A31" s="205" t="s">
        <v>28</v>
      </c>
      <c r="B31" s="206"/>
      <c r="C31" s="206"/>
      <c r="D31" s="206"/>
      <c r="E31" s="206"/>
      <c r="F31" s="206"/>
      <c r="G31" s="207"/>
      <c r="M31" s="16"/>
      <c r="N31" s="16"/>
    </row>
    <row r="32" spans="1:14" ht="43.7" customHeight="1" x14ac:dyDescent="0.25">
      <c r="A32" s="205" t="s">
        <v>73</v>
      </c>
      <c r="B32" s="206"/>
      <c r="C32" s="206"/>
      <c r="D32" s="206"/>
      <c r="E32" s="206"/>
      <c r="F32" s="206"/>
      <c r="G32" s="207"/>
      <c r="M32" s="16"/>
      <c r="N32" s="16"/>
    </row>
    <row r="35" spans="1:8" ht="32.25" customHeight="1" x14ac:dyDescent="0.25">
      <c r="A35" s="200" t="s">
        <v>77</v>
      </c>
      <c r="B35" s="201"/>
      <c r="C35" s="202"/>
    </row>
    <row r="36" spans="1:8" ht="12.75" customHeight="1" x14ac:dyDescent="0.25">
      <c r="A36" s="28" t="s">
        <v>78</v>
      </c>
      <c r="B36" s="28" t="s">
        <v>2</v>
      </c>
      <c r="C36" s="28" t="s">
        <v>79</v>
      </c>
      <c r="D36" s="28" t="s">
        <v>20</v>
      </c>
      <c r="E36" s="28" t="s">
        <v>21</v>
      </c>
      <c r="F36" s="28" t="s">
        <v>22</v>
      </c>
      <c r="G36" s="28" t="s">
        <v>23</v>
      </c>
      <c r="H36" s="28" t="s">
        <v>80</v>
      </c>
    </row>
    <row r="37" spans="1:8" ht="24" customHeight="1" x14ac:dyDescent="0.25">
      <c r="A37" s="31" t="s">
        <v>81</v>
      </c>
      <c r="B37" s="29" t="s">
        <v>82</v>
      </c>
      <c r="C37" s="29" t="s">
        <v>83</v>
      </c>
      <c r="D37" s="29" t="s">
        <v>84</v>
      </c>
      <c r="E37" s="30" t="s">
        <v>85</v>
      </c>
      <c r="F37" s="29" t="s">
        <v>86</v>
      </c>
      <c r="G37" s="29" t="s">
        <v>87</v>
      </c>
      <c r="H37" s="29" t="s">
        <v>88</v>
      </c>
    </row>
    <row r="38" spans="1:8" ht="12.75" customHeight="1" x14ac:dyDescent="0.25">
      <c r="A38" s="31" t="s">
        <v>102</v>
      </c>
      <c r="B38" s="29"/>
      <c r="C38" s="29" t="s">
        <v>83</v>
      </c>
      <c r="D38" s="29">
        <v>1</v>
      </c>
      <c r="E38" s="29" t="s">
        <v>108</v>
      </c>
      <c r="F38" s="29" t="s">
        <v>109</v>
      </c>
      <c r="G38" s="29" t="s">
        <v>92</v>
      </c>
      <c r="H38" s="29" t="s">
        <v>93</v>
      </c>
    </row>
    <row r="39" spans="1:8" ht="12.75" customHeight="1" x14ac:dyDescent="0.25">
      <c r="A39" s="31" t="s">
        <v>112</v>
      </c>
      <c r="B39" s="29" t="s">
        <v>110</v>
      </c>
      <c r="C39" s="29" t="s">
        <v>107</v>
      </c>
      <c r="D39" s="29">
        <v>1</v>
      </c>
      <c r="E39" s="29" t="s">
        <v>108</v>
      </c>
      <c r="F39" s="29" t="s">
        <v>109</v>
      </c>
      <c r="G39" s="29" t="s">
        <v>92</v>
      </c>
      <c r="H39" s="29" t="s">
        <v>93</v>
      </c>
    </row>
    <row r="40" spans="1:8" ht="45" customHeight="1" x14ac:dyDescent="0.25">
      <c r="A40" s="31" t="s">
        <v>111</v>
      </c>
      <c r="B40" s="29" t="s">
        <v>122</v>
      </c>
      <c r="C40" s="29" t="s">
        <v>123</v>
      </c>
      <c r="D40" s="29">
        <v>1</v>
      </c>
      <c r="E40" s="29" t="s">
        <v>108</v>
      </c>
      <c r="F40" s="29" t="s">
        <v>109</v>
      </c>
      <c r="G40" s="29" t="s">
        <v>92</v>
      </c>
      <c r="H40" s="29" t="s">
        <v>93</v>
      </c>
    </row>
    <row r="41" spans="1:8" ht="12.75" customHeight="1" x14ac:dyDescent="0.25">
      <c r="A41" s="31" t="s">
        <v>90</v>
      </c>
      <c r="B41" s="29"/>
      <c r="C41" s="29" t="s">
        <v>97</v>
      </c>
      <c r="D41" s="29" t="s">
        <v>98</v>
      </c>
      <c r="E41" s="29" t="s">
        <v>93</v>
      </c>
      <c r="F41" s="29" t="s">
        <v>94</v>
      </c>
      <c r="G41" s="29" t="s">
        <v>95</v>
      </c>
      <c r="H41" s="29" t="s">
        <v>99</v>
      </c>
    </row>
    <row r="42" spans="1:8" ht="12.75" customHeight="1" x14ac:dyDescent="0.25">
      <c r="A42" s="31" t="s">
        <v>96</v>
      </c>
      <c r="B42" s="29" t="s">
        <v>101</v>
      </c>
      <c r="C42" s="29" t="s">
        <v>100</v>
      </c>
      <c r="D42" s="29" t="s">
        <v>84</v>
      </c>
      <c r="E42" s="29"/>
      <c r="F42" s="29"/>
      <c r="G42" s="29"/>
      <c r="H42" s="29"/>
    </row>
    <row r="43" spans="1:8" ht="12.75" customHeight="1" x14ac:dyDescent="0.25">
      <c r="A43" s="31" t="s">
        <v>116</v>
      </c>
      <c r="B43" s="29"/>
      <c r="C43" s="29" t="s">
        <v>117</v>
      </c>
      <c r="D43" s="29" t="s">
        <v>98</v>
      </c>
      <c r="E43" s="29" t="s">
        <v>118</v>
      </c>
      <c r="F43" s="29" t="s">
        <v>119</v>
      </c>
      <c r="G43" s="29" t="s">
        <v>120</v>
      </c>
      <c r="H43" s="29" t="s">
        <v>121</v>
      </c>
    </row>
    <row r="44" spans="1:8" ht="12.75" customHeight="1" x14ac:dyDescent="0.25">
      <c r="A44" s="31"/>
      <c r="B44" s="29"/>
      <c r="C44" s="29"/>
      <c r="D44" s="29"/>
      <c r="E44" s="29"/>
      <c r="F44" s="29"/>
      <c r="G44" s="29"/>
      <c r="H44" s="29"/>
    </row>
    <row r="45" spans="1:8" ht="12.75" customHeight="1" x14ac:dyDescent="0.25">
      <c r="A45" s="31"/>
      <c r="B45" s="29"/>
      <c r="C45" s="29"/>
      <c r="D45" s="29"/>
      <c r="E45" s="29"/>
      <c r="F45" s="29"/>
      <c r="G45" s="29"/>
      <c r="H45" s="29"/>
    </row>
    <row r="46" spans="1:8" ht="12.75" customHeight="1" x14ac:dyDescent="0.25">
      <c r="A46" s="31"/>
      <c r="B46" s="29"/>
      <c r="C46" s="29"/>
      <c r="D46" s="29"/>
      <c r="E46" s="29"/>
      <c r="F46" s="29"/>
      <c r="G46" s="29"/>
      <c r="H46" s="29"/>
    </row>
    <row r="47" spans="1:8" ht="12.75" customHeight="1" x14ac:dyDescent="0.25">
      <c r="A47" s="31"/>
      <c r="B47" s="29"/>
      <c r="C47" s="29"/>
      <c r="D47" s="29"/>
      <c r="E47" s="29"/>
      <c r="F47" s="29"/>
      <c r="G47" s="29"/>
      <c r="H47" s="29"/>
    </row>
    <row r="48" spans="1:8" ht="12.75" customHeight="1" x14ac:dyDescent="0.25"/>
    <row r="49" spans="1:8" ht="12.75" customHeight="1" x14ac:dyDescent="0.25"/>
    <row r="50" spans="1:8" ht="32.25" customHeight="1" x14ac:dyDescent="0.25">
      <c r="A50" s="200" t="s">
        <v>89</v>
      </c>
      <c r="B50" s="201"/>
      <c r="C50" s="202"/>
    </row>
    <row r="51" spans="1:8" ht="12.75" customHeight="1" x14ac:dyDescent="0.25">
      <c r="A51" s="28" t="s">
        <v>78</v>
      </c>
      <c r="B51" s="28" t="s">
        <v>2</v>
      </c>
      <c r="C51" s="28" t="s">
        <v>79</v>
      </c>
      <c r="D51" s="28" t="s">
        <v>20</v>
      </c>
      <c r="E51" s="28" t="s">
        <v>21</v>
      </c>
      <c r="F51" s="28" t="s">
        <v>22</v>
      </c>
      <c r="G51" s="28" t="s">
        <v>23</v>
      </c>
      <c r="H51" s="28" t="s">
        <v>80</v>
      </c>
    </row>
    <row r="52" spans="1:8" ht="32.25" customHeight="1" x14ac:dyDescent="0.25">
      <c r="A52" s="31" t="s">
        <v>91</v>
      </c>
      <c r="B52" s="29"/>
      <c r="C52" s="29" t="s">
        <v>114</v>
      </c>
      <c r="D52" s="29" t="s">
        <v>84</v>
      </c>
      <c r="E52" s="30" t="s">
        <v>92</v>
      </c>
      <c r="F52" s="29" t="s">
        <v>93</v>
      </c>
      <c r="G52" s="29" t="s">
        <v>94</v>
      </c>
      <c r="H52" s="29" t="s">
        <v>95</v>
      </c>
    </row>
    <row r="53" spans="1:8" ht="12.75" customHeight="1" x14ac:dyDescent="0.25">
      <c r="A53" s="31" t="s">
        <v>103</v>
      </c>
      <c r="B53" s="29" t="s">
        <v>113</v>
      </c>
      <c r="C53" s="29" t="s">
        <v>104</v>
      </c>
      <c r="D53" s="29">
        <v>1</v>
      </c>
      <c r="E53" s="29">
        <v>2</v>
      </c>
      <c r="F53" s="29">
        <v>3</v>
      </c>
      <c r="G53" s="29">
        <v>5</v>
      </c>
      <c r="H53" s="29">
        <v>7</v>
      </c>
    </row>
    <row r="54" spans="1:8" ht="12.75" customHeight="1" x14ac:dyDescent="0.25">
      <c r="A54" s="31" t="s">
        <v>105</v>
      </c>
      <c r="B54" s="29" t="s">
        <v>106</v>
      </c>
      <c r="C54" s="29" t="s">
        <v>115</v>
      </c>
      <c r="D54" s="29">
        <v>1</v>
      </c>
      <c r="E54" s="29">
        <v>2</v>
      </c>
      <c r="F54" s="29">
        <v>3</v>
      </c>
      <c r="G54" s="29">
        <v>5</v>
      </c>
      <c r="H54" s="29">
        <v>7</v>
      </c>
    </row>
    <row r="55" spans="1:8" ht="12.75" customHeight="1" x14ac:dyDescent="0.25">
      <c r="A55" s="31" t="s">
        <v>124</v>
      </c>
      <c r="B55" s="29"/>
      <c r="C55" s="29" t="s">
        <v>125</v>
      </c>
      <c r="D55" s="29"/>
      <c r="E55" s="29"/>
      <c r="F55" s="29"/>
      <c r="G55" s="29"/>
      <c r="H55" s="29"/>
    </row>
    <row r="56" spans="1:8" ht="12.75" customHeight="1" x14ac:dyDescent="0.25">
      <c r="A56" s="31" t="s">
        <v>90</v>
      </c>
      <c r="B56" s="29"/>
      <c r="C56" s="29"/>
      <c r="D56" s="29"/>
      <c r="E56" s="29"/>
      <c r="F56" s="29"/>
      <c r="G56" s="29"/>
      <c r="H56" s="29"/>
    </row>
    <row r="57" spans="1:8" ht="12.75" customHeight="1" x14ac:dyDescent="0.25">
      <c r="A57" s="31"/>
      <c r="B57" s="29"/>
      <c r="C57" s="29"/>
      <c r="D57" s="29"/>
      <c r="E57" s="29"/>
      <c r="F57" s="29"/>
      <c r="G57" s="29"/>
      <c r="H57" s="29"/>
    </row>
    <row r="58" spans="1:8" ht="12.75" customHeight="1" x14ac:dyDescent="0.25">
      <c r="A58" s="31"/>
      <c r="B58" s="29"/>
      <c r="C58" s="29"/>
      <c r="D58" s="29"/>
      <c r="E58" s="29"/>
      <c r="F58" s="29"/>
      <c r="G58" s="29"/>
      <c r="H58" s="29"/>
    </row>
    <row r="59" spans="1:8" ht="12.75" customHeight="1" x14ac:dyDescent="0.25">
      <c r="A59" s="31"/>
      <c r="B59" s="29"/>
      <c r="C59" s="29"/>
      <c r="D59" s="29"/>
      <c r="E59" s="29"/>
      <c r="F59" s="29"/>
      <c r="G59" s="29"/>
      <c r="H59" s="29"/>
    </row>
    <row r="60" spans="1:8" ht="12.75" customHeight="1" x14ac:dyDescent="0.25">
      <c r="A60" s="31"/>
      <c r="B60" s="29"/>
      <c r="C60" s="29"/>
      <c r="D60" s="29"/>
      <c r="E60" s="29"/>
      <c r="F60" s="29"/>
      <c r="G60" s="29"/>
      <c r="H60" s="29"/>
    </row>
    <row r="61" spans="1:8" ht="12.75" customHeight="1" x14ac:dyDescent="0.25">
      <c r="A61" s="31"/>
      <c r="B61" s="29"/>
      <c r="C61" s="29"/>
      <c r="D61" s="29"/>
      <c r="E61" s="29"/>
      <c r="F61" s="29"/>
      <c r="G61" s="29"/>
      <c r="H61" s="29"/>
    </row>
    <row r="62" spans="1:8" ht="12.75" customHeight="1" x14ac:dyDescent="0.25"/>
    <row r="63" spans="1:8" ht="12.75" customHeight="1" x14ac:dyDescent="0.25"/>
    <row r="65" spans="1:6" ht="32.25" customHeight="1" x14ac:dyDescent="0.25">
      <c r="A65" s="200" t="s">
        <v>64</v>
      </c>
      <c r="B65" s="201"/>
      <c r="C65" s="202"/>
    </row>
    <row r="66" spans="1:6" ht="64.5" customHeight="1" x14ac:dyDescent="0.25">
      <c r="A66" s="27" t="s">
        <v>65</v>
      </c>
      <c r="B66" s="203" t="s">
        <v>29</v>
      </c>
      <c r="C66" s="203" t="s">
        <v>30</v>
      </c>
      <c r="D66" s="203" t="s">
        <v>31</v>
      </c>
      <c r="E66" s="203" t="s">
        <v>32</v>
      </c>
      <c r="F66" s="203" t="s">
        <v>33</v>
      </c>
    </row>
    <row r="67" spans="1:6" ht="24.75" customHeight="1" x14ac:dyDescent="0.25">
      <c r="A67" s="27" t="s">
        <v>56</v>
      </c>
      <c r="B67" s="204"/>
      <c r="C67" s="204"/>
      <c r="D67" s="204"/>
      <c r="E67" s="204"/>
      <c r="F67" s="204"/>
    </row>
    <row r="68" spans="1:6" ht="18.95" customHeight="1" x14ac:dyDescent="0.25">
      <c r="A68" s="25" t="s">
        <v>34</v>
      </c>
      <c r="B68" s="21" t="s">
        <v>35</v>
      </c>
      <c r="C68" s="21" t="s">
        <v>35</v>
      </c>
      <c r="D68" s="21" t="s">
        <v>21</v>
      </c>
      <c r="E68" s="21" t="s">
        <v>22</v>
      </c>
      <c r="F68" s="21" t="s">
        <v>22</v>
      </c>
    </row>
    <row r="69" spans="1:6" ht="18.2" customHeight="1" x14ac:dyDescent="0.25">
      <c r="A69" s="25" t="s">
        <v>36</v>
      </c>
      <c r="B69" s="21" t="s">
        <v>35</v>
      </c>
      <c r="C69" s="21" t="s">
        <v>21</v>
      </c>
      <c r="D69" s="21" t="s">
        <v>21</v>
      </c>
      <c r="E69" s="21" t="s">
        <v>22</v>
      </c>
      <c r="F69" s="21" t="s">
        <v>22</v>
      </c>
    </row>
    <row r="70" spans="1:6" ht="16.899999999999999" customHeight="1" x14ac:dyDescent="0.25">
      <c r="A70" s="25" t="s">
        <v>37</v>
      </c>
      <c r="B70" s="21" t="s">
        <v>21</v>
      </c>
      <c r="C70" s="21" t="s">
        <v>21</v>
      </c>
      <c r="D70" s="21" t="s">
        <v>22</v>
      </c>
      <c r="E70" s="21" t="s">
        <v>23</v>
      </c>
      <c r="F70" s="21" t="s">
        <v>38</v>
      </c>
    </row>
    <row r="71" spans="1:6" ht="16.899999999999999" customHeight="1" x14ac:dyDescent="0.25">
      <c r="A71" s="25" t="s">
        <v>39</v>
      </c>
      <c r="B71" s="21" t="s">
        <v>21</v>
      </c>
      <c r="C71" s="21" t="s">
        <v>22</v>
      </c>
      <c r="D71" s="21" t="s">
        <v>23</v>
      </c>
      <c r="E71" s="21" t="s">
        <v>23</v>
      </c>
      <c r="F71" s="21" t="s">
        <v>38</v>
      </c>
    </row>
    <row r="72" spans="1:6" ht="15.6" customHeight="1" x14ac:dyDescent="0.25">
      <c r="A72" s="25" t="s">
        <v>40</v>
      </c>
      <c r="B72" s="21" t="s">
        <v>21</v>
      </c>
      <c r="C72" s="21" t="s">
        <v>22</v>
      </c>
      <c r="D72" s="21" t="s">
        <v>23</v>
      </c>
      <c r="E72" s="21" t="s">
        <v>23</v>
      </c>
      <c r="F72" s="21" t="s">
        <v>38</v>
      </c>
    </row>
    <row r="75" spans="1:6" ht="24.75" customHeight="1" x14ac:dyDescent="0.25">
      <c r="A75" s="200" t="s">
        <v>41</v>
      </c>
      <c r="B75" s="201"/>
      <c r="C75" s="202"/>
    </row>
    <row r="76" spans="1:6" ht="66.75" customHeight="1" x14ac:dyDescent="0.25">
      <c r="A76" s="27" t="s">
        <v>65</v>
      </c>
      <c r="B76" s="203" t="s">
        <v>29</v>
      </c>
      <c r="C76" s="203" t="s">
        <v>30</v>
      </c>
      <c r="D76" s="203" t="s">
        <v>31</v>
      </c>
      <c r="E76" s="203" t="s">
        <v>32</v>
      </c>
      <c r="F76" s="203" t="s">
        <v>33</v>
      </c>
    </row>
    <row r="77" spans="1:6" x14ac:dyDescent="0.25">
      <c r="A77" s="27" t="s">
        <v>56</v>
      </c>
      <c r="B77" s="204"/>
      <c r="C77" s="204"/>
      <c r="D77" s="204"/>
      <c r="E77" s="204"/>
      <c r="F77" s="204"/>
    </row>
    <row r="78" spans="1:6" x14ac:dyDescent="0.25">
      <c r="A78" s="25" t="s">
        <v>34</v>
      </c>
      <c r="B78" s="21" t="s">
        <v>35</v>
      </c>
      <c r="C78" s="21" t="s">
        <v>35</v>
      </c>
      <c r="D78" s="21" t="s">
        <v>21</v>
      </c>
      <c r="E78" s="21" t="s">
        <v>22</v>
      </c>
      <c r="F78" s="21" t="s">
        <v>22</v>
      </c>
    </row>
    <row r="79" spans="1:6" x14ac:dyDescent="0.25">
      <c r="A79" s="25" t="s">
        <v>36</v>
      </c>
      <c r="B79" s="21" t="s">
        <v>35</v>
      </c>
      <c r="C79" s="21" t="s">
        <v>21</v>
      </c>
      <c r="D79" s="21" t="s">
        <v>21</v>
      </c>
      <c r="E79" s="21" t="s">
        <v>22</v>
      </c>
      <c r="F79" s="21" t="s">
        <v>22</v>
      </c>
    </row>
    <row r="80" spans="1:6" x14ac:dyDescent="0.25">
      <c r="A80" s="25" t="s">
        <v>37</v>
      </c>
      <c r="B80" s="21" t="s">
        <v>21</v>
      </c>
      <c r="C80" s="21" t="s">
        <v>21</v>
      </c>
      <c r="D80" s="21" t="s">
        <v>22</v>
      </c>
      <c r="E80" s="21" t="s">
        <v>23</v>
      </c>
      <c r="F80" s="21" t="s">
        <v>38</v>
      </c>
    </row>
    <row r="81" spans="1:6" x14ac:dyDescent="0.25">
      <c r="A81" s="25" t="s">
        <v>39</v>
      </c>
      <c r="B81" s="21" t="s">
        <v>21</v>
      </c>
      <c r="C81" s="21" t="s">
        <v>22</v>
      </c>
      <c r="D81" s="21" t="s">
        <v>23</v>
      </c>
      <c r="E81" s="21" t="s">
        <v>23</v>
      </c>
      <c r="F81" s="21" t="s">
        <v>38</v>
      </c>
    </row>
    <row r="82" spans="1:6" x14ac:dyDescent="0.25">
      <c r="A82" s="25" t="s">
        <v>40</v>
      </c>
      <c r="B82" s="21" t="s">
        <v>21</v>
      </c>
      <c r="C82" s="21" t="s">
        <v>22</v>
      </c>
      <c r="D82" s="21" t="s">
        <v>23</v>
      </c>
      <c r="E82" s="21" t="s">
        <v>38</v>
      </c>
      <c r="F82" s="21" t="s">
        <v>38</v>
      </c>
    </row>
    <row r="85" spans="1:6" ht="27" customHeight="1" x14ac:dyDescent="0.25">
      <c r="A85" s="200" t="s">
        <v>42</v>
      </c>
      <c r="B85" s="201"/>
      <c r="C85" s="202"/>
    </row>
    <row r="86" spans="1:6" ht="71.25" customHeight="1" x14ac:dyDescent="0.25">
      <c r="A86" s="27" t="s">
        <v>65</v>
      </c>
      <c r="B86" s="198" t="s">
        <v>29</v>
      </c>
      <c r="C86" s="198" t="s">
        <v>30</v>
      </c>
      <c r="D86" s="198" t="s">
        <v>43</v>
      </c>
      <c r="E86" s="198" t="s">
        <v>44</v>
      </c>
      <c r="F86" s="198" t="s">
        <v>45</v>
      </c>
    </row>
    <row r="87" spans="1:6" ht="25.5" x14ac:dyDescent="0.25">
      <c r="A87" s="27" t="s">
        <v>57</v>
      </c>
      <c r="B87" s="199"/>
      <c r="C87" s="199"/>
      <c r="D87" s="199"/>
      <c r="E87" s="199"/>
      <c r="F87" s="199"/>
    </row>
    <row r="88" spans="1:6" x14ac:dyDescent="0.25">
      <c r="A88" s="26" t="s">
        <v>46</v>
      </c>
      <c r="B88" s="21" t="s">
        <v>35</v>
      </c>
      <c r="C88" s="22" t="s">
        <v>35</v>
      </c>
      <c r="D88" s="22" t="s">
        <v>21</v>
      </c>
      <c r="E88" s="22" t="s">
        <v>22</v>
      </c>
      <c r="F88" s="22" t="s">
        <v>22</v>
      </c>
    </row>
    <row r="89" spans="1:6" x14ac:dyDescent="0.25">
      <c r="A89" s="26" t="s">
        <v>47</v>
      </c>
      <c r="B89" s="23" t="s">
        <v>35</v>
      </c>
      <c r="C89" s="24" t="s">
        <v>21</v>
      </c>
      <c r="D89" s="24" t="s">
        <v>21</v>
      </c>
      <c r="E89" s="24" t="s">
        <v>22</v>
      </c>
      <c r="F89" s="24" t="s">
        <v>22</v>
      </c>
    </row>
    <row r="90" spans="1:6" x14ac:dyDescent="0.25">
      <c r="A90" s="26" t="s">
        <v>48</v>
      </c>
      <c r="B90" s="23" t="s">
        <v>21</v>
      </c>
      <c r="C90" s="24" t="s">
        <v>21</v>
      </c>
      <c r="D90" s="24" t="s">
        <v>22</v>
      </c>
      <c r="E90" s="24" t="s">
        <v>23</v>
      </c>
      <c r="F90" s="24" t="s">
        <v>38</v>
      </c>
    </row>
    <row r="91" spans="1:6" x14ac:dyDescent="0.25">
      <c r="A91" s="26" t="s">
        <v>49</v>
      </c>
      <c r="B91" s="23" t="s">
        <v>21</v>
      </c>
      <c r="C91" s="24" t="s">
        <v>22</v>
      </c>
      <c r="D91" s="24" t="s">
        <v>23</v>
      </c>
      <c r="E91" s="24" t="s">
        <v>23</v>
      </c>
      <c r="F91" s="24" t="s">
        <v>38</v>
      </c>
    </row>
    <row r="92" spans="1:6" ht="17.25" customHeight="1" x14ac:dyDescent="0.25">
      <c r="A92" s="26" t="s">
        <v>50</v>
      </c>
      <c r="B92" s="23" t="s">
        <v>21</v>
      </c>
      <c r="C92" s="24" t="s">
        <v>22</v>
      </c>
      <c r="D92" s="24" t="s">
        <v>23</v>
      </c>
      <c r="E92" s="24" t="s">
        <v>38</v>
      </c>
      <c r="F92" s="24" t="s">
        <v>38</v>
      </c>
    </row>
  </sheetData>
  <mergeCells count="42">
    <mergeCell ref="A6:G6"/>
    <mergeCell ref="A1:C1"/>
    <mergeCell ref="A2:G2"/>
    <mergeCell ref="A3:G3"/>
    <mergeCell ref="A4:G4"/>
    <mergeCell ref="A5:G5"/>
    <mergeCell ref="A29:G29"/>
    <mergeCell ref="A7:G7"/>
    <mergeCell ref="A8:G8"/>
    <mergeCell ref="A11:C11"/>
    <mergeCell ref="A13:B13"/>
    <mergeCell ref="A21:C21"/>
    <mergeCell ref="A23:G23"/>
    <mergeCell ref="A9:G9"/>
    <mergeCell ref="A24:G24"/>
    <mergeCell ref="A25:G25"/>
    <mergeCell ref="A26:G26"/>
    <mergeCell ref="A27:G27"/>
    <mergeCell ref="A28:G28"/>
    <mergeCell ref="A30:G30"/>
    <mergeCell ref="A31:G31"/>
    <mergeCell ref="A32:G32"/>
    <mergeCell ref="A65:C65"/>
    <mergeCell ref="B66:B67"/>
    <mergeCell ref="C66:C67"/>
    <mergeCell ref="D66:D67"/>
    <mergeCell ref="E66:E67"/>
    <mergeCell ref="F66:F67"/>
    <mergeCell ref="A35:C35"/>
    <mergeCell ref="A50:C50"/>
    <mergeCell ref="E86:E87"/>
    <mergeCell ref="F86:F87"/>
    <mergeCell ref="A75:C75"/>
    <mergeCell ref="B76:B77"/>
    <mergeCell ref="C76:C77"/>
    <mergeCell ref="D76:D77"/>
    <mergeCell ref="E76:E77"/>
    <mergeCell ref="F76:F77"/>
    <mergeCell ref="A85:C85"/>
    <mergeCell ref="B86:B87"/>
    <mergeCell ref="C86:C87"/>
    <mergeCell ref="D86:D8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tabSelected="1" topLeftCell="A97" workbookViewId="0">
      <selection activeCell="H116" sqref="H116"/>
    </sheetView>
  </sheetViews>
  <sheetFormatPr defaultColWidth="9.140625" defaultRowHeight="12.75" x14ac:dyDescent="0.25"/>
  <cols>
    <col min="1" max="1" width="5.5703125" style="5" customWidth="1"/>
    <col min="2" max="2" width="12.7109375" style="5" customWidth="1"/>
    <col min="3" max="3" width="32.7109375" style="5" customWidth="1"/>
    <col min="4" max="5" width="11.42578125" style="5" customWidth="1"/>
    <col min="6" max="6" width="27.7109375" style="5" customWidth="1"/>
    <col min="7" max="7" width="8.42578125" style="5" customWidth="1"/>
    <col min="8" max="8" width="13.7109375" style="5" customWidth="1"/>
    <col min="9" max="9" width="15.42578125" style="5" customWidth="1"/>
    <col min="10" max="10" width="11.28515625" style="5" customWidth="1"/>
    <col min="11" max="11" width="12.140625" style="5" customWidth="1"/>
    <col min="12" max="12" width="13.28515625" style="5" customWidth="1"/>
    <col min="13" max="13" width="9.140625" style="5"/>
    <col min="14" max="14" width="10.85546875" style="5" customWidth="1"/>
    <col min="15" max="20" width="9.140625" style="5"/>
    <col min="21" max="21" width="13.7109375" style="5" customWidth="1"/>
    <col min="22" max="16384" width="9.140625" style="5"/>
  </cols>
  <sheetData>
    <row r="1" spans="1:16" x14ac:dyDescent="0.25">
      <c r="A1" s="215" t="s">
        <v>163</v>
      </c>
      <c r="B1" s="215"/>
      <c r="C1" s="215"/>
      <c r="D1" s="215"/>
    </row>
    <row r="2" spans="1:16" hidden="1" x14ac:dyDescent="0.25"/>
    <row r="3" spans="1:16" hidden="1" x14ac:dyDescent="0.25">
      <c r="D3" s="32" t="s">
        <v>138</v>
      </c>
    </row>
    <row r="4" spans="1:16" ht="25.5" hidden="1" x14ac:dyDescent="0.25">
      <c r="D4" s="29" t="s">
        <v>20</v>
      </c>
      <c r="N4" s="5" t="s">
        <v>126</v>
      </c>
      <c r="P4" s="5" t="s">
        <v>127</v>
      </c>
    </row>
    <row r="5" spans="1:16" ht="38.25" hidden="1" x14ac:dyDescent="0.25">
      <c r="D5" s="29" t="s">
        <v>21</v>
      </c>
      <c r="N5" s="5" t="s">
        <v>128</v>
      </c>
      <c r="P5" s="5" t="s">
        <v>129</v>
      </c>
    </row>
    <row r="6" spans="1:16" ht="38.25" hidden="1" x14ac:dyDescent="0.25">
      <c r="D6" s="29" t="s">
        <v>22</v>
      </c>
      <c r="P6" s="5" t="s">
        <v>130</v>
      </c>
    </row>
    <row r="7" spans="1:16" ht="25.5" hidden="1" x14ac:dyDescent="0.25">
      <c r="D7" s="29" t="s">
        <v>23</v>
      </c>
      <c r="P7" s="5" t="s">
        <v>131</v>
      </c>
    </row>
    <row r="8" spans="1:16" ht="25.5" hidden="1" x14ac:dyDescent="0.25">
      <c r="D8" s="29" t="s">
        <v>80</v>
      </c>
      <c r="P8" s="5" t="s">
        <v>132</v>
      </c>
    </row>
    <row r="9" spans="1:16" hidden="1" x14ac:dyDescent="0.25"/>
    <row r="11" spans="1:16" x14ac:dyDescent="0.25">
      <c r="A11" s="221" t="s">
        <v>133</v>
      </c>
      <c r="B11" s="221"/>
      <c r="C11" s="221"/>
    </row>
    <row r="12" spans="1:16" ht="14.25" customHeight="1" x14ac:dyDescent="0.25">
      <c r="A12" s="216" t="s">
        <v>134</v>
      </c>
      <c r="B12" s="216"/>
      <c r="C12" s="216"/>
      <c r="D12" s="216"/>
      <c r="E12" s="216"/>
      <c r="F12" s="216"/>
      <c r="G12" s="216"/>
      <c r="H12" s="216"/>
      <c r="I12" s="216"/>
      <c r="J12" s="16"/>
      <c r="K12" s="37"/>
      <c r="L12" s="37"/>
      <c r="M12" s="37"/>
      <c r="N12" s="37"/>
    </row>
    <row r="13" spans="1:16" ht="30.75" customHeight="1" x14ac:dyDescent="0.25">
      <c r="A13" s="216" t="s">
        <v>164</v>
      </c>
      <c r="B13" s="216"/>
      <c r="C13" s="216"/>
      <c r="D13" s="216"/>
      <c r="E13" s="216"/>
      <c r="F13" s="216"/>
      <c r="G13" s="216"/>
      <c r="H13" s="216"/>
      <c r="I13" s="216"/>
      <c r="J13" s="37"/>
      <c r="K13" s="37"/>
      <c r="L13" s="37"/>
      <c r="M13" s="37"/>
      <c r="N13" s="37"/>
    </row>
    <row r="14" spans="1:16" ht="12.75" customHeight="1" x14ac:dyDescent="0.25">
      <c r="A14" s="216" t="s">
        <v>135</v>
      </c>
      <c r="B14" s="216"/>
      <c r="C14" s="216"/>
      <c r="D14" s="216"/>
      <c r="E14" s="216"/>
      <c r="F14" s="216"/>
      <c r="G14" s="216"/>
      <c r="H14" s="216"/>
      <c r="I14" s="216"/>
      <c r="J14" s="37"/>
      <c r="K14" s="37"/>
      <c r="L14" s="37"/>
      <c r="M14" s="37"/>
      <c r="N14" s="37"/>
    </row>
    <row r="15" spans="1:16" ht="24.75" customHeight="1" x14ac:dyDescent="0.25">
      <c r="A15" s="216" t="s">
        <v>165</v>
      </c>
      <c r="B15" s="216"/>
      <c r="C15" s="216"/>
      <c r="D15" s="216"/>
      <c r="E15" s="216"/>
      <c r="F15" s="216"/>
      <c r="G15" s="216"/>
      <c r="H15" s="216"/>
      <c r="I15" s="216"/>
      <c r="J15" s="37"/>
      <c r="K15" s="37"/>
      <c r="L15" s="37"/>
      <c r="M15" s="37"/>
      <c r="N15" s="37"/>
    </row>
    <row r="16" spans="1:16" ht="66" customHeight="1" x14ac:dyDescent="0.25">
      <c r="A16" s="216" t="s">
        <v>166</v>
      </c>
      <c r="B16" s="216"/>
      <c r="C16" s="216"/>
      <c r="D16" s="216"/>
      <c r="E16" s="216"/>
      <c r="F16" s="216"/>
      <c r="G16" s="216"/>
      <c r="H16" s="216"/>
      <c r="I16" s="216"/>
      <c r="J16" s="37"/>
      <c r="K16" s="37"/>
      <c r="L16" s="37"/>
      <c r="M16" s="37"/>
      <c r="N16" s="37"/>
    </row>
    <row r="17" spans="1:21" ht="13.5" customHeight="1" x14ac:dyDescent="0.25">
      <c r="A17" s="216" t="s">
        <v>167</v>
      </c>
      <c r="B17" s="216"/>
      <c r="C17" s="216"/>
      <c r="D17" s="216"/>
      <c r="E17" s="216"/>
      <c r="F17" s="216"/>
      <c r="G17" s="216"/>
      <c r="H17" s="216"/>
      <c r="I17" s="216"/>
      <c r="J17" s="37"/>
      <c r="K17" s="37"/>
      <c r="L17" s="37"/>
      <c r="M17" s="37"/>
      <c r="N17" s="37"/>
    </row>
    <row r="18" spans="1:21" ht="53.25" customHeight="1" x14ac:dyDescent="0.25">
      <c r="A18" s="216" t="s">
        <v>168</v>
      </c>
      <c r="B18" s="216"/>
      <c r="C18" s="216"/>
      <c r="D18" s="216"/>
      <c r="E18" s="216"/>
      <c r="F18" s="216"/>
      <c r="G18" s="216"/>
      <c r="H18" s="216"/>
      <c r="I18" s="216"/>
      <c r="J18" s="37"/>
      <c r="K18" s="37"/>
      <c r="L18" s="37"/>
      <c r="M18" s="37"/>
      <c r="N18" s="37"/>
    </row>
    <row r="19" spans="1:21" ht="28.5" customHeight="1" x14ac:dyDescent="0.25">
      <c r="A19" s="216" t="s">
        <v>169</v>
      </c>
      <c r="B19" s="216"/>
      <c r="C19" s="216"/>
      <c r="D19" s="216"/>
      <c r="E19" s="216"/>
      <c r="F19" s="216"/>
      <c r="G19" s="216"/>
      <c r="H19" s="216"/>
      <c r="I19" s="216"/>
      <c r="J19" s="37"/>
      <c r="K19" s="37"/>
      <c r="L19" s="37"/>
      <c r="M19" s="37"/>
      <c r="N19" s="37"/>
    </row>
    <row r="20" spans="1:21" ht="41.25" customHeight="1" x14ac:dyDescent="0.25">
      <c r="A20" s="216" t="s">
        <v>170</v>
      </c>
      <c r="B20" s="216"/>
      <c r="C20" s="216"/>
      <c r="D20" s="216"/>
      <c r="E20" s="216"/>
      <c r="F20" s="216"/>
      <c r="G20" s="216"/>
      <c r="H20" s="216"/>
      <c r="I20" s="216"/>
      <c r="J20" s="37"/>
      <c r="K20" s="37"/>
      <c r="L20" s="37"/>
      <c r="M20" s="37"/>
      <c r="N20" s="37"/>
    </row>
    <row r="21" spans="1:21" ht="69.75" customHeight="1" x14ac:dyDescent="0.25">
      <c r="A21" s="216" t="s">
        <v>172</v>
      </c>
      <c r="B21" s="216"/>
      <c r="C21" s="216"/>
      <c r="D21" s="216"/>
      <c r="E21" s="216"/>
      <c r="F21" s="216"/>
      <c r="G21" s="216"/>
      <c r="H21" s="216"/>
      <c r="I21" s="216"/>
      <c r="J21" s="37"/>
      <c r="K21" s="37"/>
      <c r="L21" s="37"/>
      <c r="M21" s="37"/>
      <c r="N21" s="37"/>
    </row>
    <row r="22" spans="1:21" ht="34.5" customHeight="1" x14ac:dyDescent="0.25">
      <c r="A22" s="216" t="s">
        <v>171</v>
      </c>
      <c r="B22" s="216"/>
      <c r="C22" s="216"/>
      <c r="D22" s="216"/>
      <c r="E22" s="216"/>
      <c r="F22" s="216"/>
      <c r="G22" s="216"/>
      <c r="H22" s="216"/>
      <c r="I22" s="216"/>
      <c r="J22" s="37"/>
      <c r="K22" s="37"/>
      <c r="L22" s="37"/>
      <c r="M22" s="37"/>
      <c r="N22" s="37"/>
    </row>
    <row r="23" spans="1:21" ht="18" customHeight="1" x14ac:dyDescent="0.25">
      <c r="A23" s="34"/>
      <c r="B23" s="34"/>
      <c r="F23" s="35"/>
      <c r="G23" s="36"/>
      <c r="H23" s="36"/>
      <c r="I23" s="36"/>
      <c r="J23" s="36"/>
      <c r="K23" s="36"/>
      <c r="L23" s="36"/>
      <c r="M23" s="36"/>
    </row>
    <row r="24" spans="1:21" x14ac:dyDescent="0.25">
      <c r="A24" s="217" t="s">
        <v>173</v>
      </c>
      <c r="B24" s="218"/>
      <c r="C24" s="218"/>
      <c r="D24" s="218"/>
      <c r="E24" s="218"/>
      <c r="F24" s="218"/>
      <c r="G24" s="38"/>
      <c r="H24" s="39"/>
    </row>
    <row r="25" spans="1:21" ht="59.25" customHeight="1" x14ac:dyDescent="0.25">
      <c r="A25" s="40" t="s">
        <v>136</v>
      </c>
      <c r="B25" s="40" t="s">
        <v>137</v>
      </c>
      <c r="C25" s="40" t="s">
        <v>176</v>
      </c>
      <c r="D25" s="40" t="s">
        <v>138</v>
      </c>
      <c r="E25" s="40" t="s">
        <v>146</v>
      </c>
      <c r="F25" s="40" t="s">
        <v>140</v>
      </c>
      <c r="G25" s="40" t="s">
        <v>141</v>
      </c>
      <c r="H25" s="40" t="s">
        <v>142</v>
      </c>
    </row>
    <row r="26" spans="1:21" x14ac:dyDescent="0.25">
      <c r="A26" s="41">
        <v>1</v>
      </c>
      <c r="B26" s="41"/>
      <c r="C26" s="41"/>
      <c r="D26" s="41" t="s">
        <v>20</v>
      </c>
      <c r="E26" s="41"/>
      <c r="F26" s="41"/>
      <c r="G26" s="191">
        <v>0</v>
      </c>
      <c r="H26" s="191">
        <v>0.3</v>
      </c>
      <c r="U26" s="5" t="s">
        <v>20</v>
      </c>
    </row>
    <row r="27" spans="1:21" x14ac:dyDescent="0.25">
      <c r="A27" s="41">
        <f xml:space="preserve"> A26 + 1</f>
        <v>2</v>
      </c>
      <c r="B27" s="41"/>
      <c r="C27" s="41"/>
      <c r="D27" s="41"/>
      <c r="E27" s="41"/>
      <c r="F27" s="41"/>
      <c r="G27" s="191">
        <f>IF(D27="V Simple",Guidelines!B$15,IF(D27="Simple",Guidelines!B$16,IF(D27="Average",Guidelines!B$17,IF(D27="Complex",Guidelines!B$18,IF(D27="V Complex",Guidelines!B$19,0)))))</f>
        <v>0</v>
      </c>
      <c r="H27" s="191">
        <v>3</v>
      </c>
      <c r="U27" s="5" t="s">
        <v>21</v>
      </c>
    </row>
    <row r="28" spans="1:21" ht="15.95" customHeight="1" x14ac:dyDescent="0.25">
      <c r="A28" s="41">
        <f t="shared" ref="A28:A35" si="0" xml:space="preserve"> A27 + 1</f>
        <v>3</v>
      </c>
      <c r="B28" s="41"/>
      <c r="C28" s="41"/>
      <c r="D28" s="41"/>
      <c r="E28" s="41"/>
      <c r="F28" s="41"/>
      <c r="G28" s="191">
        <f>IF(D28="V Simple",Guidelines!B$15,IF(D28="Simple",Guidelines!B$16,IF(D28="Average",Guidelines!B$17,IF(D28="Complex",Guidelines!B$18,IF(D28="V Complex",Guidelines!B$19,0)))))</f>
        <v>0</v>
      </c>
      <c r="H28" s="191">
        <v>0</v>
      </c>
      <c r="U28" s="5" t="s">
        <v>22</v>
      </c>
    </row>
    <row r="29" spans="1:21" ht="15.95" customHeight="1" x14ac:dyDescent="0.25">
      <c r="A29" s="41">
        <f t="shared" si="0"/>
        <v>4</v>
      </c>
      <c r="B29" s="41"/>
      <c r="C29" s="41"/>
      <c r="D29" s="41"/>
      <c r="E29" s="41"/>
      <c r="F29" s="41"/>
      <c r="G29" s="191">
        <f>IF(D29="V Simple",Guidelines!B$15,IF(D29="Simple",Guidelines!B$16,IF(D29="Average",Guidelines!B$17,IF(D29="Complex",Guidelines!B$18,IF(D29="V Complex",Guidelines!B$19,0)))))</f>
        <v>0</v>
      </c>
      <c r="H29" s="191">
        <v>0</v>
      </c>
      <c r="U29" s="5" t="s">
        <v>23</v>
      </c>
    </row>
    <row r="30" spans="1:21" x14ac:dyDescent="0.25">
      <c r="A30" s="41">
        <f t="shared" si="0"/>
        <v>5</v>
      </c>
      <c r="B30" s="41"/>
      <c r="C30" s="41"/>
      <c r="D30" s="41"/>
      <c r="E30" s="41"/>
      <c r="F30" s="41"/>
      <c r="G30" s="191">
        <f>IF(D30="V Simple",Guidelines!B$15,IF(D30="Simple",Guidelines!B$16,IF(D30="Average",Guidelines!B$17,IF(D30="Complex",Guidelines!B$18,IF(D30="V Complex",Guidelines!B$19,0)))))</f>
        <v>0</v>
      </c>
      <c r="H30" s="191">
        <v>0</v>
      </c>
      <c r="U30" s="5" t="s">
        <v>80</v>
      </c>
    </row>
    <row r="31" spans="1:21" x14ac:dyDescent="0.25">
      <c r="A31" s="41">
        <f t="shared" si="0"/>
        <v>6</v>
      </c>
      <c r="B31" s="41"/>
      <c r="C31" s="41"/>
      <c r="D31" s="41"/>
      <c r="E31" s="41"/>
      <c r="F31" s="41"/>
      <c r="G31" s="191">
        <f>IF(D31="V Simple",Guidelines!B$15,IF(D31="Simple",Guidelines!B$16,IF(D31="Average",Guidelines!B$17,IF(D31="Complex",Guidelines!B$18,IF(D31="V Complex",Guidelines!B$19,0)))))</f>
        <v>0</v>
      </c>
      <c r="H31" s="191">
        <v>0</v>
      </c>
    </row>
    <row r="32" spans="1:21" x14ac:dyDescent="0.25">
      <c r="A32" s="41">
        <f t="shared" si="0"/>
        <v>7</v>
      </c>
      <c r="B32" s="41"/>
      <c r="C32" s="41"/>
      <c r="D32" s="41"/>
      <c r="E32" s="41"/>
      <c r="F32" s="41"/>
      <c r="G32" s="191">
        <f>IF(D32="V Simple",Guidelines!B$15,IF(D32="Simple",Guidelines!B$16,IF(D32="Average",Guidelines!B$17,IF(D32="Complex",Guidelines!B$18,IF(D32="V Complex",Guidelines!B$19,0)))))</f>
        <v>0</v>
      </c>
      <c r="H32" s="191">
        <v>0</v>
      </c>
    </row>
    <row r="33" spans="1:21" x14ac:dyDescent="0.25">
      <c r="A33" s="41">
        <f t="shared" si="0"/>
        <v>8</v>
      </c>
      <c r="B33" s="41"/>
      <c r="C33" s="41"/>
      <c r="D33" s="41"/>
      <c r="E33" s="41"/>
      <c r="F33" s="41"/>
      <c r="G33" s="191">
        <f>IF(D33="V Simple",Guidelines!B$15,IF(D33="Simple",Guidelines!B$16,IF(D33="Average",Guidelines!B$17,IF(D33="Complex",Guidelines!B$18,IF(D33="V Complex",Guidelines!B$19,0)))))</f>
        <v>0</v>
      </c>
      <c r="H33" s="191">
        <v>0</v>
      </c>
    </row>
    <row r="34" spans="1:21" x14ac:dyDescent="0.25">
      <c r="A34" s="41">
        <f t="shared" si="0"/>
        <v>9</v>
      </c>
      <c r="B34" s="41"/>
      <c r="C34" s="41"/>
      <c r="D34" s="41"/>
      <c r="E34" s="41"/>
      <c r="F34" s="41"/>
      <c r="G34" s="191">
        <f>IF(D34="V Simple",Guidelines!B$15,IF(D34="Simple",Guidelines!B$16,IF(D34="Average",Guidelines!B$17,IF(D34="Complex",Guidelines!B$18,IF(D34="V Complex",Guidelines!B$19,0)))))</f>
        <v>0</v>
      </c>
      <c r="H34" s="191">
        <v>0</v>
      </c>
    </row>
    <row r="35" spans="1:21" x14ac:dyDescent="0.25">
      <c r="A35" s="41">
        <f t="shared" si="0"/>
        <v>10</v>
      </c>
      <c r="B35" s="41"/>
      <c r="C35" s="41"/>
      <c r="D35" s="41"/>
      <c r="E35" s="41"/>
      <c r="F35" s="41"/>
      <c r="G35" s="191">
        <f>IF(D35="V Simple",Guidelines!B$15,IF(D35="Simple",Guidelines!B$16,IF(D35="Average",Guidelines!B$17,IF(D35="Complex",Guidelines!B$18,IF(D35="V Complex",Guidelines!B$19,0)))))</f>
        <v>0</v>
      </c>
      <c r="H35" s="191">
        <f t="shared" ref="H26:H35" si="1">G35*E35</f>
        <v>0</v>
      </c>
    </row>
    <row r="36" spans="1:21" ht="9.75" customHeight="1" x14ac:dyDescent="0.25">
      <c r="A36" s="15"/>
      <c r="B36" s="15"/>
      <c r="C36" s="15"/>
      <c r="D36" s="15"/>
      <c r="E36" s="15"/>
      <c r="F36" s="15"/>
      <c r="G36" s="15"/>
      <c r="H36" s="15"/>
    </row>
    <row r="37" spans="1:21" x14ac:dyDescent="0.25">
      <c r="A37" s="15"/>
      <c r="B37" s="15"/>
      <c r="C37" s="15"/>
      <c r="D37" s="15"/>
      <c r="E37" s="15"/>
      <c r="F37" s="42" t="s">
        <v>143</v>
      </c>
      <c r="G37" s="42"/>
      <c r="H37" s="193">
        <f>SUM(H26:H36)</f>
        <v>3.3</v>
      </c>
      <c r="U37" s="43"/>
    </row>
    <row r="38" spans="1:21" s="43" customFormat="1" x14ac:dyDescent="0.25">
      <c r="A38" s="16"/>
      <c r="B38" s="16"/>
      <c r="C38" s="16"/>
      <c r="D38" s="16"/>
      <c r="E38" s="16"/>
      <c r="F38" s="16"/>
      <c r="G38" s="16"/>
      <c r="H38" s="16"/>
      <c r="U38" s="5"/>
    </row>
    <row r="39" spans="1:21" ht="18" customHeight="1" x14ac:dyDescent="0.25">
      <c r="A39" s="217" t="s">
        <v>175</v>
      </c>
      <c r="B39" s="218"/>
      <c r="C39" s="218"/>
      <c r="D39" s="218"/>
      <c r="E39" s="218"/>
      <c r="F39" s="218"/>
      <c r="G39" s="38"/>
      <c r="H39" s="39"/>
    </row>
    <row r="40" spans="1:21" ht="51" x14ac:dyDescent="0.25">
      <c r="A40" s="40" t="s">
        <v>136</v>
      </c>
      <c r="B40" s="40" t="s">
        <v>137</v>
      </c>
      <c r="C40" s="40" t="s">
        <v>178</v>
      </c>
      <c r="D40" s="40" t="s">
        <v>138</v>
      </c>
      <c r="E40" s="40" t="s">
        <v>139</v>
      </c>
      <c r="F40" s="40" t="s">
        <v>140</v>
      </c>
      <c r="G40" s="40" t="s">
        <v>141</v>
      </c>
      <c r="H40" s="40" t="s">
        <v>142</v>
      </c>
    </row>
    <row r="41" spans="1:21" x14ac:dyDescent="0.25">
      <c r="A41" s="41">
        <v>1</v>
      </c>
      <c r="B41" s="41"/>
      <c r="C41" s="41"/>
      <c r="D41" s="41"/>
      <c r="E41" s="41"/>
      <c r="F41" s="41"/>
      <c r="G41" s="191">
        <f>IF(D41="V Simple",Guidelines!C$15,IF(D41="Simple",Guidelines!C$16,IF(D41="Average",Guidelines!C$17,IF(D41="Complex",Guidelines!C$18,IF(D41="V Complex",Guidelines!C$19,0)))))</f>
        <v>0</v>
      </c>
      <c r="H41" s="192">
        <f t="shared" ref="H41:H50" si="2">G41*E41</f>
        <v>0</v>
      </c>
    </row>
    <row r="42" spans="1:21" x14ac:dyDescent="0.25">
      <c r="A42" s="41">
        <f>A41 + 1</f>
        <v>2</v>
      </c>
      <c r="B42" s="41"/>
      <c r="C42" s="41"/>
      <c r="D42" s="41"/>
      <c r="E42" s="41"/>
      <c r="F42" s="41"/>
      <c r="G42" s="191">
        <f>IF(D42="V Simple",Guidelines!C$15,IF(D42="Simple",Guidelines!C$16,IF(D42="Average",Guidelines!C$17,IF(D42="Complex",Guidelines!C$18,IF(D42="V Complex",Guidelines!C$19,0)))))</f>
        <v>0</v>
      </c>
      <c r="H42" s="192">
        <f t="shared" si="2"/>
        <v>0</v>
      </c>
    </row>
    <row r="43" spans="1:21" x14ac:dyDescent="0.25">
      <c r="A43" s="41">
        <f t="shared" ref="A43:A50" si="3">A42 + 1</f>
        <v>3</v>
      </c>
      <c r="B43" s="41"/>
      <c r="C43" s="41"/>
      <c r="D43" s="41"/>
      <c r="E43" s="41"/>
      <c r="F43" s="41"/>
      <c r="G43" s="191">
        <f>IF(D43="V Simple",Guidelines!C$15,IF(D43="Simple",Guidelines!C$16,IF(D43="Average",Guidelines!C$17,IF(D43="Complex",Guidelines!C$18,IF(D43="V Complex",Guidelines!C$19,0)))))</f>
        <v>0</v>
      </c>
      <c r="H43" s="192">
        <v>32</v>
      </c>
    </row>
    <row r="44" spans="1:21" x14ac:dyDescent="0.25">
      <c r="A44" s="41">
        <f t="shared" si="3"/>
        <v>4</v>
      </c>
      <c r="B44" s="41"/>
      <c r="C44" s="41"/>
      <c r="D44" s="41"/>
      <c r="E44" s="41"/>
      <c r="F44" s="41"/>
      <c r="G44" s="191">
        <f>IF(D44="V Simple",Guidelines!C$15,IF(D44="Simple",Guidelines!C$16,IF(D44="Average",Guidelines!C$17,IF(D44="Complex",Guidelines!C$18,IF(D44="V Complex",Guidelines!C$19,0)))))</f>
        <v>0</v>
      </c>
      <c r="H44" s="192">
        <f t="shared" si="2"/>
        <v>0</v>
      </c>
    </row>
    <row r="45" spans="1:21" x14ac:dyDescent="0.25">
      <c r="A45" s="41">
        <f t="shared" si="3"/>
        <v>5</v>
      </c>
      <c r="B45" s="41"/>
      <c r="C45" s="41"/>
      <c r="D45" s="41"/>
      <c r="E45" s="41"/>
      <c r="F45" s="41"/>
      <c r="G45" s="191">
        <f>IF(D45="V Simple",Guidelines!C$15,IF(D45="Simple",Guidelines!C$16,IF(D45="Average",Guidelines!C$17,IF(D45="Complex",Guidelines!C$18,IF(D45="V Complex",Guidelines!C$19,0)))))</f>
        <v>0</v>
      </c>
      <c r="H45" s="192">
        <f t="shared" si="2"/>
        <v>0</v>
      </c>
    </row>
    <row r="46" spans="1:21" x14ac:dyDescent="0.25">
      <c r="A46" s="41">
        <f t="shared" si="3"/>
        <v>6</v>
      </c>
      <c r="B46" s="41"/>
      <c r="C46" s="41"/>
      <c r="D46" s="41"/>
      <c r="E46" s="41"/>
      <c r="F46" s="41"/>
      <c r="G46" s="191">
        <f>IF(D46="V Simple",Guidelines!C$15,IF(D46="Simple",Guidelines!C$16,IF(D46="Average",Guidelines!C$17,IF(D46="Complex",Guidelines!C$18,IF(D46="V Complex",Guidelines!C$19,0)))))</f>
        <v>0</v>
      </c>
      <c r="H46" s="192">
        <f t="shared" si="2"/>
        <v>0</v>
      </c>
    </row>
    <row r="47" spans="1:21" x14ac:dyDescent="0.25">
      <c r="A47" s="41">
        <f t="shared" si="3"/>
        <v>7</v>
      </c>
      <c r="B47" s="41"/>
      <c r="C47" s="41"/>
      <c r="D47" s="41"/>
      <c r="E47" s="41"/>
      <c r="F47" s="41"/>
      <c r="G47" s="191">
        <f>IF(D47="V Simple",Guidelines!C$15,IF(D47="Simple",Guidelines!C$16,IF(D47="Average",Guidelines!C$17,IF(D47="Complex",Guidelines!C$18,IF(D47="V Complex",Guidelines!C$19,0)))))</f>
        <v>0</v>
      </c>
      <c r="H47" s="192">
        <f t="shared" si="2"/>
        <v>0</v>
      </c>
    </row>
    <row r="48" spans="1:21" x14ac:dyDescent="0.25">
      <c r="A48" s="41">
        <f t="shared" si="3"/>
        <v>8</v>
      </c>
      <c r="B48" s="41"/>
      <c r="C48" s="41"/>
      <c r="D48" s="41"/>
      <c r="E48" s="41"/>
      <c r="F48" s="41"/>
      <c r="G48" s="191">
        <f>IF(D48="V Simple",Guidelines!C$15,IF(D48="Simple",Guidelines!C$16,IF(D48="Average",Guidelines!C$17,IF(D48="Complex",Guidelines!C$18,IF(D48="V Complex",Guidelines!C$19,0)))))</f>
        <v>0</v>
      </c>
      <c r="H48" s="192">
        <f t="shared" si="2"/>
        <v>0</v>
      </c>
    </row>
    <row r="49" spans="1:21" x14ac:dyDescent="0.25">
      <c r="A49" s="41">
        <f t="shared" si="3"/>
        <v>9</v>
      </c>
      <c r="B49" s="41"/>
      <c r="C49" s="41"/>
      <c r="D49" s="41"/>
      <c r="E49" s="41"/>
      <c r="F49" s="41"/>
      <c r="G49" s="191">
        <f>IF(D49="V Simple",Guidelines!C$15,IF(D49="Simple",Guidelines!C$16,IF(D49="Average",Guidelines!C$17,IF(D49="Complex",Guidelines!C$18,IF(D49="V Complex",Guidelines!C$19,0)))))</f>
        <v>0</v>
      </c>
      <c r="H49" s="192">
        <f t="shared" si="2"/>
        <v>0</v>
      </c>
    </row>
    <row r="50" spans="1:21" x14ac:dyDescent="0.25">
      <c r="A50" s="41">
        <f t="shared" si="3"/>
        <v>10</v>
      </c>
      <c r="B50" s="41"/>
      <c r="C50" s="41"/>
      <c r="D50" s="41"/>
      <c r="E50" s="41"/>
      <c r="F50" s="41"/>
      <c r="G50" s="191">
        <f>IF(D50="V Simple",Guidelines!C$15,IF(D50="Simple",Guidelines!C$16,IF(D50="Average",Guidelines!C$17,IF(D50="Complex",Guidelines!C$18,IF(D50="V Complex",Guidelines!C$19,0)))))</f>
        <v>0</v>
      </c>
      <c r="H50" s="192">
        <f t="shared" si="2"/>
        <v>0</v>
      </c>
    </row>
    <row r="51" spans="1:21" ht="12.75" customHeight="1" x14ac:dyDescent="0.25">
      <c r="A51" s="15"/>
      <c r="B51" s="15"/>
      <c r="C51" s="15"/>
      <c r="D51" s="15"/>
      <c r="E51" s="15"/>
      <c r="F51" s="15"/>
      <c r="G51" s="15"/>
      <c r="H51" s="15"/>
    </row>
    <row r="52" spans="1:21" x14ac:dyDescent="0.25">
      <c r="A52" s="15"/>
      <c r="B52" s="15"/>
      <c r="C52" s="15"/>
      <c r="D52" s="15"/>
      <c r="E52" s="15"/>
      <c r="F52" s="42" t="s">
        <v>143</v>
      </c>
      <c r="G52" s="42"/>
      <c r="H52" s="193">
        <f>SUM(H41:H51)</f>
        <v>32</v>
      </c>
      <c r="U52" s="43"/>
    </row>
    <row r="53" spans="1:21" s="43" customFormat="1" ht="8.25" customHeight="1" x14ac:dyDescent="0.25">
      <c r="A53" s="16"/>
      <c r="B53" s="16"/>
      <c r="C53" s="16"/>
      <c r="D53" s="16"/>
      <c r="E53" s="16"/>
      <c r="F53" s="16"/>
      <c r="G53" s="16"/>
      <c r="H53" s="16"/>
      <c r="U53" s="5"/>
    </row>
    <row r="54" spans="1:21" ht="18" customHeight="1" x14ac:dyDescent="0.25">
      <c r="A54" s="217" t="s">
        <v>174</v>
      </c>
      <c r="B54" s="218"/>
      <c r="C54" s="218"/>
      <c r="D54" s="218"/>
      <c r="E54" s="218"/>
      <c r="F54" s="218"/>
      <c r="G54" s="38"/>
      <c r="H54" s="39"/>
    </row>
    <row r="55" spans="1:21" ht="51" x14ac:dyDescent="0.25">
      <c r="A55" s="40" t="s">
        <v>136</v>
      </c>
      <c r="B55" s="40" t="s">
        <v>137</v>
      </c>
      <c r="C55" s="40" t="s">
        <v>179</v>
      </c>
      <c r="D55" s="40" t="s">
        <v>138</v>
      </c>
      <c r="E55" s="40" t="s">
        <v>139</v>
      </c>
      <c r="F55" s="40" t="s">
        <v>140</v>
      </c>
      <c r="G55" s="40" t="s">
        <v>141</v>
      </c>
      <c r="H55" s="40" t="s">
        <v>142</v>
      </c>
    </row>
    <row r="56" spans="1:21" x14ac:dyDescent="0.25">
      <c r="A56" s="41">
        <v>1</v>
      </c>
      <c r="B56" s="41"/>
      <c r="C56" s="41"/>
      <c r="D56" s="41"/>
      <c r="E56" s="41"/>
      <c r="F56" s="41"/>
      <c r="G56" s="191">
        <f>IF(D56="V Simple",Guidelines!D$15,IF(D56="Simple",Guidelines!D$16,IF(D56="Average",Guidelines!D$17,IF(D56="Complex",Guidelines!D$18,IF(D56="V Complex",Guidelines!D$19,0)))))</f>
        <v>0</v>
      </c>
      <c r="H56" s="192">
        <f t="shared" ref="H56:H65" si="4">G56*E56</f>
        <v>0</v>
      </c>
    </row>
    <row r="57" spans="1:21" x14ac:dyDescent="0.25">
      <c r="A57" s="41">
        <f>A56 + 1</f>
        <v>2</v>
      </c>
      <c r="B57" s="41"/>
      <c r="C57" s="41"/>
      <c r="D57" s="41"/>
      <c r="E57" s="41"/>
      <c r="F57" s="41"/>
      <c r="G57" s="191">
        <f>IF(D57="V Simple",Guidelines!D$15,IF(D57="Simple",Guidelines!D$16,IF(D57="Average",Guidelines!D$17,IF(D57="Complex",Guidelines!D$18,IF(D57="V Complex",Guidelines!D$19,0)))))</f>
        <v>0</v>
      </c>
      <c r="H57" s="192">
        <f t="shared" si="4"/>
        <v>0</v>
      </c>
    </row>
    <row r="58" spans="1:21" x14ac:dyDescent="0.25">
      <c r="A58" s="41">
        <f t="shared" ref="A58:A65" si="5">A57 + 1</f>
        <v>3</v>
      </c>
      <c r="B58" s="41"/>
      <c r="C58" s="41"/>
      <c r="D58" s="41"/>
      <c r="E58" s="41"/>
      <c r="F58" s="41"/>
      <c r="G58" s="191">
        <f>IF(D58="V Simple",Guidelines!D$15,IF(D58="Simple",Guidelines!D$16,IF(D58="Average",Guidelines!D$17,IF(D58="Complex",Guidelines!D$18,IF(D58="V Complex",Guidelines!D$19,0)))))</f>
        <v>0</v>
      </c>
      <c r="H58" s="192">
        <v>22</v>
      </c>
    </row>
    <row r="59" spans="1:21" x14ac:dyDescent="0.25">
      <c r="A59" s="41">
        <f t="shared" si="5"/>
        <v>4</v>
      </c>
      <c r="B59" s="41"/>
      <c r="C59" s="41"/>
      <c r="D59" s="41"/>
      <c r="E59" s="41"/>
      <c r="F59" s="41"/>
      <c r="G59" s="191">
        <f>IF(D59="V Simple",Guidelines!D$15,IF(D59="Simple",Guidelines!D$16,IF(D59="Average",Guidelines!D$17,IF(D59="Complex",Guidelines!D$18,IF(D59="V Complex",Guidelines!D$19,0)))))</f>
        <v>0</v>
      </c>
      <c r="H59" s="192">
        <f t="shared" si="4"/>
        <v>0</v>
      </c>
    </row>
    <row r="60" spans="1:21" x14ac:dyDescent="0.25">
      <c r="A60" s="41">
        <f t="shared" si="5"/>
        <v>5</v>
      </c>
      <c r="B60" s="41"/>
      <c r="C60" s="41"/>
      <c r="D60" s="41"/>
      <c r="E60" s="41"/>
      <c r="F60" s="41"/>
      <c r="G60" s="191">
        <f>IF(D60="V Simple",Guidelines!D$15,IF(D60="Simple",Guidelines!D$16,IF(D60="Average",Guidelines!D$17,IF(D60="Complex",Guidelines!D$18,IF(D60="V Complex",Guidelines!D$19,0)))))</f>
        <v>0</v>
      </c>
      <c r="H60" s="192">
        <f t="shared" si="4"/>
        <v>0</v>
      </c>
    </row>
    <row r="61" spans="1:21" x14ac:dyDescent="0.25">
      <c r="A61" s="41">
        <f t="shared" si="5"/>
        <v>6</v>
      </c>
      <c r="B61" s="41"/>
      <c r="C61" s="41"/>
      <c r="D61" s="41"/>
      <c r="E61" s="41"/>
      <c r="F61" s="41"/>
      <c r="G61" s="191">
        <f>IF(D61="V Simple",Guidelines!D$15,IF(D61="Simple",Guidelines!D$16,IF(D61="Average",Guidelines!D$17,IF(D61="Complex",Guidelines!D$18,IF(D61="V Complex",Guidelines!D$19,0)))))</f>
        <v>0</v>
      </c>
      <c r="H61" s="192">
        <f t="shared" si="4"/>
        <v>0</v>
      </c>
    </row>
    <row r="62" spans="1:21" x14ac:dyDescent="0.25">
      <c r="A62" s="41">
        <f t="shared" si="5"/>
        <v>7</v>
      </c>
      <c r="B62" s="41"/>
      <c r="C62" s="41"/>
      <c r="D62" s="41"/>
      <c r="E62" s="41"/>
      <c r="F62" s="41"/>
      <c r="G62" s="191">
        <f>IF(D62="V Simple",Guidelines!D$15,IF(D62="Simple",Guidelines!D$16,IF(D62="Average",Guidelines!D$17,IF(D62="Complex",Guidelines!D$18,IF(D62="V Complex",Guidelines!D$19,0)))))</f>
        <v>0</v>
      </c>
      <c r="H62" s="192">
        <f t="shared" si="4"/>
        <v>0</v>
      </c>
    </row>
    <row r="63" spans="1:21" x14ac:dyDescent="0.25">
      <c r="A63" s="41">
        <f t="shared" si="5"/>
        <v>8</v>
      </c>
      <c r="B63" s="41"/>
      <c r="C63" s="41"/>
      <c r="D63" s="41"/>
      <c r="E63" s="41"/>
      <c r="F63" s="41"/>
      <c r="G63" s="191">
        <f>IF(D63="V Simple",Guidelines!D$15,IF(D63="Simple",Guidelines!D$16,IF(D63="Average",Guidelines!D$17,IF(D63="Complex",Guidelines!D$18,IF(D63="V Complex",Guidelines!D$19,0)))))</f>
        <v>0</v>
      </c>
      <c r="H63" s="192">
        <f t="shared" si="4"/>
        <v>0</v>
      </c>
    </row>
    <row r="64" spans="1:21" x14ac:dyDescent="0.25">
      <c r="A64" s="41">
        <f t="shared" si="5"/>
        <v>9</v>
      </c>
      <c r="B64" s="41"/>
      <c r="C64" s="41"/>
      <c r="D64" s="41"/>
      <c r="E64" s="41"/>
      <c r="F64" s="41"/>
      <c r="G64" s="191">
        <f>IF(D64="V Simple",Guidelines!D$15,IF(D64="Simple",Guidelines!D$16,IF(D64="Average",Guidelines!D$17,IF(D64="Complex",Guidelines!D$18,IF(D64="V Complex",Guidelines!D$19,0)))))</f>
        <v>0</v>
      </c>
      <c r="H64" s="192">
        <f t="shared" si="4"/>
        <v>0</v>
      </c>
    </row>
    <row r="65" spans="1:21" x14ac:dyDescent="0.25">
      <c r="A65" s="41">
        <f t="shared" si="5"/>
        <v>10</v>
      </c>
      <c r="B65" s="41"/>
      <c r="C65" s="41"/>
      <c r="D65" s="41"/>
      <c r="E65" s="41"/>
      <c r="F65" s="41"/>
      <c r="G65" s="191">
        <f>IF(D65="V Simple",Guidelines!D$15,IF(D65="Simple",Guidelines!D$16,IF(D65="Average",Guidelines!D$17,IF(D65="Complex",Guidelines!D$18,IF(D65="V Complex",Guidelines!D$19,0)))))</f>
        <v>0</v>
      </c>
      <c r="H65" s="192">
        <f t="shared" si="4"/>
        <v>0</v>
      </c>
    </row>
    <row r="66" spans="1:21" ht="12.75" customHeight="1" x14ac:dyDescent="0.25">
      <c r="A66" s="15"/>
      <c r="B66" s="15"/>
      <c r="C66" s="15"/>
      <c r="D66" s="15"/>
      <c r="E66" s="15"/>
      <c r="F66" s="15"/>
      <c r="G66" s="15"/>
      <c r="H66" s="15"/>
    </row>
    <row r="67" spans="1:21" x14ac:dyDescent="0.25">
      <c r="A67" s="15"/>
      <c r="B67" s="15"/>
      <c r="C67" s="15"/>
      <c r="D67" s="15"/>
      <c r="E67" s="15"/>
      <c r="F67" s="42" t="s">
        <v>143</v>
      </c>
      <c r="G67" s="42"/>
      <c r="H67" s="193">
        <f>SUM(H56:H66)</f>
        <v>22</v>
      </c>
      <c r="U67" s="43"/>
    </row>
    <row r="68" spans="1:21" s="43" customFormat="1" ht="8.25" customHeight="1" x14ac:dyDescent="0.25">
      <c r="A68" s="16"/>
      <c r="B68" s="16"/>
      <c r="C68" s="16"/>
      <c r="D68" s="16"/>
      <c r="E68" s="16"/>
      <c r="F68" s="16"/>
      <c r="G68" s="16"/>
      <c r="H68" s="16"/>
      <c r="U68" s="5"/>
    </row>
    <row r="69" spans="1:21" ht="17.45" customHeight="1" x14ac:dyDescent="0.25">
      <c r="A69" s="217" t="s">
        <v>177</v>
      </c>
      <c r="B69" s="218"/>
      <c r="C69" s="218"/>
      <c r="D69" s="218"/>
      <c r="E69" s="218"/>
      <c r="F69" s="218"/>
      <c r="G69" s="38"/>
      <c r="H69" s="39"/>
    </row>
    <row r="70" spans="1:21" ht="51" x14ac:dyDescent="0.25">
      <c r="A70" s="40" t="s">
        <v>136</v>
      </c>
      <c r="B70" s="40" t="s">
        <v>137</v>
      </c>
      <c r="C70" s="40" t="s">
        <v>180</v>
      </c>
      <c r="D70" s="40" t="s">
        <v>138</v>
      </c>
      <c r="E70" s="40" t="s">
        <v>146</v>
      </c>
      <c r="F70" s="40" t="s">
        <v>140</v>
      </c>
      <c r="G70" s="40" t="s">
        <v>141</v>
      </c>
      <c r="H70" s="40" t="s">
        <v>142</v>
      </c>
    </row>
    <row r="71" spans="1:21" x14ac:dyDescent="0.25">
      <c r="A71" s="44">
        <v>1</v>
      </c>
      <c r="B71" s="44"/>
      <c r="C71" s="44"/>
      <c r="D71" s="44"/>
      <c r="E71" s="44"/>
      <c r="F71" s="44"/>
      <c r="G71" s="191">
        <f>IF(D71="V Simple",Guidelines!E$15,IF(D71="Simple",Guidelines!E$16,IF(D71="Average",Guidelines!E$17,IF(D71="Complex",Guidelines!E$18,IF(D71="V Complex",Guidelines!E$19,0)))))</f>
        <v>0</v>
      </c>
      <c r="H71" s="192">
        <f>G71*E71</f>
        <v>0</v>
      </c>
    </row>
    <row r="72" spans="1:21" x14ac:dyDescent="0.25">
      <c r="A72" s="44">
        <f>A71 + 1</f>
        <v>2</v>
      </c>
      <c r="B72" s="44"/>
      <c r="C72" s="44"/>
      <c r="D72" s="44"/>
      <c r="E72" s="44"/>
      <c r="F72" s="44"/>
      <c r="G72" s="191">
        <f>IF(D72="V Simple",Guidelines!E$15,IF(D72="Simple",Guidelines!E$16,IF(D72="Average",Guidelines!E$17,IF(D72="Complex",Guidelines!E$18,IF(D72="V Complex",Guidelines!E$19,0)))))</f>
        <v>0</v>
      </c>
      <c r="H72" s="192">
        <f t="shared" ref="H72:H80" si="6">G72*E72</f>
        <v>0</v>
      </c>
    </row>
    <row r="73" spans="1:21" x14ac:dyDescent="0.25">
      <c r="A73" s="44">
        <f t="shared" ref="A73:A80" si="7">A72 + 1</f>
        <v>3</v>
      </c>
      <c r="B73" s="44"/>
      <c r="C73" s="44"/>
      <c r="D73" s="44"/>
      <c r="E73" s="44"/>
      <c r="F73" s="44"/>
      <c r="G73" s="191">
        <f>IF(D73="V Simple",Guidelines!E$15,IF(D73="Simple",Guidelines!E$16,IF(D73="Average",Guidelines!E$17,IF(D73="Complex",Guidelines!E$18,IF(D73="V Complex",Guidelines!E$19,0)))))</f>
        <v>0</v>
      </c>
      <c r="H73" s="192">
        <f t="shared" si="6"/>
        <v>0</v>
      </c>
    </row>
    <row r="74" spans="1:21" x14ac:dyDescent="0.25">
      <c r="A74" s="44">
        <f t="shared" si="7"/>
        <v>4</v>
      </c>
      <c r="B74" s="44"/>
      <c r="C74" s="44"/>
      <c r="D74" s="44"/>
      <c r="E74" s="44"/>
      <c r="F74" s="44"/>
      <c r="G74" s="191">
        <f>IF(D74="V Simple",Guidelines!E$15,IF(D74="Simple",Guidelines!E$16,IF(D74="Average",Guidelines!E$17,IF(D74="Complex",Guidelines!E$18,IF(D74="V Complex",Guidelines!E$19,0)))))</f>
        <v>0</v>
      </c>
      <c r="H74" s="192">
        <f t="shared" si="6"/>
        <v>0</v>
      </c>
    </row>
    <row r="75" spans="1:21" x14ac:dyDescent="0.25">
      <c r="A75" s="44">
        <f t="shared" si="7"/>
        <v>5</v>
      </c>
      <c r="B75" s="44"/>
      <c r="C75" s="44"/>
      <c r="D75" s="44"/>
      <c r="E75" s="44"/>
      <c r="F75" s="44"/>
      <c r="G75" s="191">
        <f>IF(D75="V Simple",Guidelines!E$15,IF(D75="Simple",Guidelines!E$16,IF(D75="Average",Guidelines!E$17,IF(D75="Complex",Guidelines!E$18,IF(D75="V Complex",Guidelines!E$19,0)))))</f>
        <v>0</v>
      </c>
      <c r="H75" s="192">
        <v>33</v>
      </c>
    </row>
    <row r="76" spans="1:21" x14ac:dyDescent="0.25">
      <c r="A76" s="44">
        <f t="shared" si="7"/>
        <v>6</v>
      </c>
      <c r="B76" s="44"/>
      <c r="C76" s="44"/>
      <c r="D76" s="44"/>
      <c r="E76" s="44"/>
      <c r="F76" s="44"/>
      <c r="G76" s="191">
        <f>IF(D76="V Simple",Guidelines!E$15,IF(D76="Simple",Guidelines!E$16,IF(D76="Average",Guidelines!E$17,IF(D76="Complex",Guidelines!E$18,IF(D76="V Complex",Guidelines!E$19,0)))))</f>
        <v>0</v>
      </c>
      <c r="H76" s="192">
        <f t="shared" si="6"/>
        <v>0</v>
      </c>
    </row>
    <row r="77" spans="1:21" x14ac:dyDescent="0.25">
      <c r="A77" s="44">
        <f t="shared" si="7"/>
        <v>7</v>
      </c>
      <c r="B77" s="44"/>
      <c r="C77" s="44"/>
      <c r="D77" s="44"/>
      <c r="E77" s="44"/>
      <c r="F77" s="44"/>
      <c r="G77" s="191">
        <f>IF(D77="V Simple",Guidelines!E$15,IF(D77="Simple",Guidelines!E$16,IF(D77="Average",Guidelines!E$17,IF(D77="Complex",Guidelines!E$18,IF(D77="V Complex",Guidelines!E$19,0)))))</f>
        <v>0</v>
      </c>
      <c r="H77" s="192">
        <f t="shared" si="6"/>
        <v>0</v>
      </c>
    </row>
    <row r="78" spans="1:21" x14ac:dyDescent="0.25">
      <c r="A78" s="44">
        <f t="shared" si="7"/>
        <v>8</v>
      </c>
      <c r="B78" s="44"/>
      <c r="C78" s="44"/>
      <c r="D78" s="44"/>
      <c r="E78" s="44"/>
      <c r="F78" s="44"/>
      <c r="G78" s="191">
        <f>IF(D78="V Simple",Guidelines!E$15,IF(D78="Simple",Guidelines!E$16,IF(D78="Average",Guidelines!E$17,IF(D78="Complex",Guidelines!E$18,IF(D78="V Complex",Guidelines!E$19,0)))))</f>
        <v>0</v>
      </c>
      <c r="H78" s="192">
        <f t="shared" si="6"/>
        <v>0</v>
      </c>
    </row>
    <row r="79" spans="1:21" x14ac:dyDescent="0.25">
      <c r="A79" s="44">
        <f t="shared" si="7"/>
        <v>9</v>
      </c>
      <c r="B79" s="44"/>
      <c r="C79" s="44"/>
      <c r="D79" s="44"/>
      <c r="E79" s="44"/>
      <c r="F79" s="44"/>
      <c r="G79" s="191">
        <f>IF(D79="V Simple",Guidelines!E$15,IF(D79="Simple",Guidelines!E$16,IF(D79="Average",Guidelines!E$17,IF(D79="Complex",Guidelines!E$18,IF(D79="V Complex",Guidelines!E$19,0)))))</f>
        <v>0</v>
      </c>
      <c r="H79" s="192">
        <f t="shared" ref="H79" si="8">G79*E79</f>
        <v>0</v>
      </c>
    </row>
    <row r="80" spans="1:21" x14ac:dyDescent="0.25">
      <c r="A80" s="44">
        <f t="shared" si="7"/>
        <v>10</v>
      </c>
      <c r="B80" s="44"/>
      <c r="C80" s="44"/>
      <c r="D80" s="44"/>
      <c r="E80" s="44"/>
      <c r="F80" s="44"/>
      <c r="G80" s="191">
        <f>IF(D80="V Simple",Guidelines!E$15,IF(D80="Simple",Guidelines!E$16,IF(D80="Average",Guidelines!E$17,IF(D80="Complex",Guidelines!E$18,IF(D80="V Complex",Guidelines!E$19,0)))))</f>
        <v>0</v>
      </c>
      <c r="H80" s="192">
        <f t="shared" si="6"/>
        <v>0</v>
      </c>
    </row>
    <row r="81" spans="1:21" x14ac:dyDescent="0.25">
      <c r="A81" s="15"/>
      <c r="B81" s="15"/>
      <c r="C81" s="15"/>
      <c r="D81" s="15"/>
      <c r="E81" s="15"/>
      <c r="F81" s="15"/>
      <c r="G81" s="15"/>
      <c r="H81" s="15"/>
    </row>
    <row r="82" spans="1:21" x14ac:dyDescent="0.25">
      <c r="A82" s="15"/>
      <c r="B82" s="15"/>
      <c r="C82" s="15"/>
      <c r="D82" s="15"/>
      <c r="E82" s="15"/>
      <c r="F82" s="42" t="s">
        <v>143</v>
      </c>
      <c r="G82" s="42"/>
      <c r="H82" s="193">
        <f>SUM(H71:H81)</f>
        <v>33</v>
      </c>
      <c r="U82" s="43"/>
    </row>
    <row r="83" spans="1:21" s="43" customFormat="1" x14ac:dyDescent="0.25">
      <c r="A83" s="16"/>
      <c r="B83" s="16"/>
      <c r="C83" s="16"/>
      <c r="D83" s="16"/>
      <c r="E83" s="16"/>
      <c r="F83" s="16"/>
      <c r="G83" s="16"/>
      <c r="H83" s="16"/>
      <c r="U83" s="5"/>
    </row>
    <row r="84" spans="1:21" ht="17.45" customHeight="1" x14ac:dyDescent="0.25">
      <c r="A84" s="217" t="s">
        <v>144</v>
      </c>
      <c r="B84" s="218"/>
      <c r="C84" s="218"/>
      <c r="D84" s="218"/>
      <c r="E84" s="218"/>
      <c r="F84" s="218"/>
      <c r="G84" s="218"/>
      <c r="H84" s="219"/>
    </row>
    <row r="85" spans="1:21" ht="51" x14ac:dyDescent="0.25">
      <c r="A85" s="40" t="s">
        <v>136</v>
      </c>
      <c r="B85" s="40" t="s">
        <v>137</v>
      </c>
      <c r="C85" s="40" t="s">
        <v>145</v>
      </c>
      <c r="D85" s="40" t="s">
        <v>138</v>
      </c>
      <c r="E85" s="40" t="s">
        <v>146</v>
      </c>
      <c r="F85" s="40" t="s">
        <v>140</v>
      </c>
      <c r="G85" s="40" t="s">
        <v>141</v>
      </c>
      <c r="H85" s="40" t="s">
        <v>142</v>
      </c>
    </row>
    <row r="86" spans="1:21" x14ac:dyDescent="0.25">
      <c r="A86" s="44">
        <v>1</v>
      </c>
      <c r="B86" s="44"/>
      <c r="C86" s="44"/>
      <c r="D86" s="44"/>
      <c r="E86" s="44"/>
      <c r="F86" s="44"/>
      <c r="G86" s="191">
        <f>IF(D86="V Simple",Guidelines!F$15,IF(D86="Simple",Guidelines!F$16,IF(D86="Average",Guidelines!F$17,IF(D86="Complex",Guidelines!F$18,IF(D86="V Complex",Guidelines!F$19,0)))))</f>
        <v>0</v>
      </c>
      <c r="H86" s="192">
        <f>G86*E86</f>
        <v>0</v>
      </c>
    </row>
    <row r="87" spans="1:21" x14ac:dyDescent="0.25">
      <c r="A87" s="44">
        <f>A86 + 1</f>
        <v>2</v>
      </c>
      <c r="B87" s="44"/>
      <c r="C87" s="44"/>
      <c r="D87" s="44"/>
      <c r="E87" s="44"/>
      <c r="F87" s="44"/>
      <c r="G87" s="191">
        <f>IF(D87="V Simple",Guidelines!F$15,IF(D87="Simple",Guidelines!F$16,IF(D87="Average",Guidelines!F$17,IF(D87="Complex",Guidelines!F$18,IF(D87="V Complex",Guidelines!F$19,0)))))</f>
        <v>0</v>
      </c>
      <c r="H87" s="192">
        <f t="shared" ref="H87:H95" si="9">G87*E87</f>
        <v>0</v>
      </c>
    </row>
    <row r="88" spans="1:21" x14ac:dyDescent="0.25">
      <c r="A88" s="44">
        <f t="shared" ref="A88:A95" si="10">A87 + 1</f>
        <v>3</v>
      </c>
      <c r="B88" s="44"/>
      <c r="C88" s="44"/>
      <c r="D88" s="44"/>
      <c r="E88" s="44"/>
      <c r="F88" s="44"/>
      <c r="G88" s="191">
        <f>IF(D88="V Simple",Guidelines!F$15,IF(D88="Simple",Guidelines!F$16,IF(D88="Average",Guidelines!F$17,IF(D88="Complex",Guidelines!F$18,IF(D88="V Complex",Guidelines!F$19,0)))))</f>
        <v>0</v>
      </c>
      <c r="H88" s="192">
        <f t="shared" si="9"/>
        <v>0</v>
      </c>
    </row>
    <row r="89" spans="1:21" x14ac:dyDescent="0.25">
      <c r="A89" s="44">
        <f t="shared" si="10"/>
        <v>4</v>
      </c>
      <c r="B89" s="44"/>
      <c r="C89" s="44"/>
      <c r="D89" s="44"/>
      <c r="E89" s="44"/>
      <c r="F89" s="44"/>
      <c r="G89" s="191">
        <f>IF(D89="V Simple",Guidelines!F$15,IF(D89="Simple",Guidelines!F$16,IF(D89="Average",Guidelines!F$17,IF(D89="Complex",Guidelines!F$18,IF(D89="V Complex",Guidelines!F$19,0)))))</f>
        <v>0</v>
      </c>
      <c r="H89" s="192">
        <f t="shared" si="9"/>
        <v>0</v>
      </c>
    </row>
    <row r="90" spans="1:21" x14ac:dyDescent="0.25">
      <c r="A90" s="44">
        <f t="shared" si="10"/>
        <v>5</v>
      </c>
      <c r="B90" s="44"/>
      <c r="C90" s="44"/>
      <c r="D90" s="44"/>
      <c r="E90" s="44"/>
      <c r="F90" s="44"/>
      <c r="G90" s="191">
        <f>IF(D90="V Simple",Guidelines!F$15,IF(D90="Simple",Guidelines!F$16,IF(D90="Average",Guidelines!F$17,IF(D90="Complex",Guidelines!F$18,IF(D90="V Complex",Guidelines!F$19,0)))))</f>
        <v>0</v>
      </c>
      <c r="H90" s="192">
        <f t="shared" si="9"/>
        <v>0</v>
      </c>
    </row>
    <row r="91" spans="1:21" x14ac:dyDescent="0.25">
      <c r="A91" s="44">
        <f t="shared" si="10"/>
        <v>6</v>
      </c>
      <c r="B91" s="44"/>
      <c r="C91" s="44"/>
      <c r="D91" s="44"/>
      <c r="E91" s="44"/>
      <c r="F91" s="44"/>
      <c r="G91" s="191">
        <f>IF(D91="V Simple",Guidelines!F$15,IF(D91="Simple",Guidelines!F$16,IF(D91="Average",Guidelines!F$17,IF(D91="Complex",Guidelines!F$18,IF(D91="V Complex",Guidelines!F$19,0)))))</f>
        <v>0</v>
      </c>
      <c r="H91" s="192">
        <f t="shared" si="9"/>
        <v>0</v>
      </c>
    </row>
    <row r="92" spans="1:21" x14ac:dyDescent="0.25">
      <c r="A92" s="44">
        <f t="shared" si="10"/>
        <v>7</v>
      </c>
      <c r="B92" s="44"/>
      <c r="C92" s="44"/>
      <c r="D92" s="44"/>
      <c r="E92" s="44"/>
      <c r="F92" s="44"/>
      <c r="G92" s="191">
        <f>IF(D92="V Simple",Guidelines!F$15,IF(D92="Simple",Guidelines!F$16,IF(D92="Average",Guidelines!F$17,IF(D92="Complex",Guidelines!F$18,IF(D92="V Complex",Guidelines!F$19,0)))))</f>
        <v>0</v>
      </c>
      <c r="H92" s="192">
        <v>33</v>
      </c>
    </row>
    <row r="93" spans="1:21" x14ac:dyDescent="0.25">
      <c r="A93" s="44">
        <f t="shared" si="10"/>
        <v>8</v>
      </c>
      <c r="B93" s="44"/>
      <c r="C93" s="44"/>
      <c r="D93" s="44"/>
      <c r="E93" s="44"/>
      <c r="F93" s="44"/>
      <c r="G93" s="191">
        <f>IF(D93="V Simple",Guidelines!F$15,IF(D93="Simple",Guidelines!F$16,IF(D93="Average",Guidelines!F$17,IF(D93="Complex",Guidelines!F$18,IF(D93="V Complex",Guidelines!F$19,0)))))</f>
        <v>0</v>
      </c>
      <c r="H93" s="192">
        <f t="shared" si="9"/>
        <v>0</v>
      </c>
    </row>
    <row r="94" spans="1:21" x14ac:dyDescent="0.25">
      <c r="A94" s="44">
        <f t="shared" si="10"/>
        <v>9</v>
      </c>
      <c r="B94" s="44"/>
      <c r="C94" s="44"/>
      <c r="D94" s="44"/>
      <c r="E94" s="44"/>
      <c r="F94" s="44"/>
      <c r="G94" s="191">
        <f>IF(D94="V Simple",Guidelines!F$15,IF(D94="Simple",Guidelines!F$16,IF(D94="Average",Guidelines!F$17,IF(D94="Complex",Guidelines!F$18,IF(D94="V Complex",Guidelines!F$19,0)))))</f>
        <v>0</v>
      </c>
      <c r="H94" s="192">
        <f t="shared" ref="H94" si="11">G94*E94</f>
        <v>0</v>
      </c>
    </row>
    <row r="95" spans="1:21" x14ac:dyDescent="0.25">
      <c r="A95" s="44">
        <f t="shared" si="10"/>
        <v>10</v>
      </c>
      <c r="B95" s="44"/>
      <c r="C95" s="44"/>
      <c r="D95" s="44"/>
      <c r="E95" s="44"/>
      <c r="F95" s="44"/>
      <c r="G95" s="191">
        <f>IF(D95="V Simple",Guidelines!F$15,IF(D95="Simple",Guidelines!F$16,IF(D95="Average",Guidelines!F$17,IF(D95="Complex",Guidelines!F$18,IF(D95="V Complex",Guidelines!F$19,0)))))</f>
        <v>0</v>
      </c>
      <c r="H95" s="192">
        <f t="shared" si="9"/>
        <v>0</v>
      </c>
    </row>
    <row r="96" spans="1:21" x14ac:dyDescent="0.25">
      <c r="A96" s="15"/>
      <c r="B96" s="15"/>
      <c r="C96" s="15"/>
      <c r="D96" s="15"/>
      <c r="E96" s="15"/>
      <c r="F96" s="15"/>
      <c r="G96" s="15"/>
      <c r="H96" s="15"/>
    </row>
    <row r="97" spans="1:21" x14ac:dyDescent="0.25">
      <c r="A97" s="15"/>
      <c r="B97" s="15"/>
      <c r="C97" s="15"/>
      <c r="D97" s="15"/>
      <c r="E97" s="15"/>
      <c r="F97" s="42" t="s">
        <v>143</v>
      </c>
      <c r="G97" s="42"/>
      <c r="H97" s="193">
        <f>SUM(H86:H96)</f>
        <v>33</v>
      </c>
      <c r="U97" s="43"/>
    </row>
    <row r="98" spans="1:21" s="43" customFormat="1" x14ac:dyDescent="0.25">
      <c r="A98" s="16"/>
      <c r="B98" s="16"/>
      <c r="C98" s="16"/>
      <c r="D98" s="16"/>
      <c r="E98" s="16"/>
      <c r="F98" s="16"/>
      <c r="G98" s="16"/>
      <c r="H98" s="16"/>
      <c r="U98" s="5"/>
    </row>
    <row r="99" spans="1:21" ht="17.45" customHeight="1" x14ac:dyDescent="0.25">
      <c r="A99" s="220" t="s">
        <v>181</v>
      </c>
      <c r="B99" s="220"/>
      <c r="C99" s="220"/>
      <c r="D99" s="220"/>
      <c r="E99" s="220"/>
      <c r="F99" s="220"/>
      <c r="G99" s="220"/>
      <c r="H99" s="220"/>
    </row>
    <row r="100" spans="1:21" ht="51" x14ac:dyDescent="0.25">
      <c r="A100" s="45" t="s">
        <v>136</v>
      </c>
      <c r="B100" s="45" t="s">
        <v>137</v>
      </c>
      <c r="C100" s="45" t="s">
        <v>145</v>
      </c>
      <c r="D100" s="45" t="s">
        <v>138</v>
      </c>
      <c r="E100" s="45" t="s">
        <v>146</v>
      </c>
      <c r="F100" s="45" t="s">
        <v>140</v>
      </c>
      <c r="G100" s="45" t="s">
        <v>141</v>
      </c>
      <c r="H100" s="45" t="s">
        <v>147</v>
      </c>
    </row>
    <row r="101" spans="1:21" x14ac:dyDescent="0.25">
      <c r="A101" s="44">
        <v>1</v>
      </c>
      <c r="B101" s="44"/>
      <c r="C101" s="44"/>
      <c r="D101" s="44"/>
      <c r="E101" s="44"/>
      <c r="F101" s="44"/>
      <c r="G101" s="191">
        <f>IF(D101="V Simple",Guidelines!G$15,IF(D101="Simple",Guidelines!G$16,IF(D101="Average",Guidelines!G$17,IF(D101="Complex",Guidelines!G$18,IF(D101="V Complex",Guidelines!G$19,0)))))</f>
        <v>0</v>
      </c>
      <c r="H101" s="192">
        <f>G101*E101</f>
        <v>0</v>
      </c>
    </row>
    <row r="102" spans="1:21" x14ac:dyDescent="0.25">
      <c r="A102" s="44">
        <f>A101 + 1</f>
        <v>2</v>
      </c>
      <c r="B102" s="44"/>
      <c r="C102" s="44"/>
      <c r="D102" s="44"/>
      <c r="E102" s="44"/>
      <c r="F102" s="44"/>
      <c r="G102" s="191">
        <f>IF(D102="V Simple",Guidelines!G$15,IF(D102="Simple",Guidelines!G$16,IF(D102="Average",Guidelines!G$17,IF(D102="Complex",Guidelines!G$18,IF(D102="V Complex",Guidelines!G$19,0)))))</f>
        <v>0</v>
      </c>
      <c r="H102" s="192">
        <f t="shared" ref="H102:H110" si="12">G102*E102</f>
        <v>0</v>
      </c>
    </row>
    <row r="103" spans="1:21" x14ac:dyDescent="0.25">
      <c r="A103" s="44">
        <f t="shared" ref="A103:A110" si="13">A102 + 1</f>
        <v>3</v>
      </c>
      <c r="B103" s="44"/>
      <c r="C103" s="44"/>
      <c r="D103" s="44"/>
      <c r="E103" s="44"/>
      <c r="F103" s="44"/>
      <c r="G103" s="191">
        <f>IF(D103="V Simple",Guidelines!G$15,IF(D103="Simple",Guidelines!G$16,IF(D103="Average",Guidelines!G$17,IF(D103="Complex",Guidelines!G$18,IF(D103="V Complex",Guidelines!G$19,0)))))</f>
        <v>0</v>
      </c>
      <c r="H103" s="192">
        <f t="shared" si="12"/>
        <v>0</v>
      </c>
    </row>
    <row r="104" spans="1:21" x14ac:dyDescent="0.25">
      <c r="A104" s="44">
        <f t="shared" si="13"/>
        <v>4</v>
      </c>
      <c r="B104" s="44"/>
      <c r="C104" s="44"/>
      <c r="D104" s="44"/>
      <c r="E104" s="44"/>
      <c r="F104" s="44"/>
      <c r="G104" s="191">
        <f>IF(D104="V Simple",Guidelines!G$15,IF(D104="Simple",Guidelines!G$16,IF(D104="Average",Guidelines!G$17,IF(D104="Complex",Guidelines!G$18,IF(D104="V Complex",Guidelines!G$19,0)))))</f>
        <v>0</v>
      </c>
      <c r="H104" s="192">
        <f t="shared" si="12"/>
        <v>0</v>
      </c>
    </row>
    <row r="105" spans="1:21" x14ac:dyDescent="0.25">
      <c r="A105" s="44">
        <f t="shared" si="13"/>
        <v>5</v>
      </c>
      <c r="B105" s="44"/>
      <c r="C105" s="44"/>
      <c r="D105" s="44"/>
      <c r="E105" s="44"/>
      <c r="F105" s="44"/>
      <c r="G105" s="191">
        <f>IF(D105="V Simple",Guidelines!G$15,IF(D105="Simple",Guidelines!G$16,IF(D105="Average",Guidelines!G$17,IF(D105="Complex",Guidelines!G$18,IF(D105="V Complex",Guidelines!G$19,0)))))</f>
        <v>0</v>
      </c>
      <c r="H105" s="192">
        <f t="shared" si="12"/>
        <v>0</v>
      </c>
    </row>
    <row r="106" spans="1:21" x14ac:dyDescent="0.25">
      <c r="A106" s="44">
        <f t="shared" si="13"/>
        <v>6</v>
      </c>
      <c r="B106" s="44"/>
      <c r="C106" s="44"/>
      <c r="D106" s="44"/>
      <c r="E106" s="44"/>
      <c r="F106" s="44"/>
      <c r="G106" s="191">
        <f>IF(D106="V Simple",Guidelines!G$15,IF(D106="Simple",Guidelines!G$16,IF(D106="Average",Guidelines!G$17,IF(D106="Complex",Guidelines!G$18,IF(D106="V Complex",Guidelines!G$19,0)))))</f>
        <v>0</v>
      </c>
      <c r="H106" s="192">
        <f t="shared" si="12"/>
        <v>0</v>
      </c>
    </row>
    <row r="107" spans="1:21" x14ac:dyDescent="0.25">
      <c r="A107" s="44">
        <f t="shared" si="13"/>
        <v>7</v>
      </c>
      <c r="B107" s="44"/>
      <c r="C107" s="44"/>
      <c r="D107" s="44"/>
      <c r="E107" s="44"/>
      <c r="F107" s="44"/>
      <c r="G107" s="191">
        <f>IF(D107="V Simple",Guidelines!G$15,IF(D107="Simple",Guidelines!G$16,IF(D107="Average",Guidelines!G$17,IF(D107="Complex",Guidelines!G$18,IF(D107="V Complex",Guidelines!G$19,0)))))</f>
        <v>0</v>
      </c>
      <c r="H107" s="192">
        <v>33</v>
      </c>
    </row>
    <row r="108" spans="1:21" x14ac:dyDescent="0.25">
      <c r="A108" s="44">
        <f t="shared" si="13"/>
        <v>8</v>
      </c>
      <c r="B108" s="44"/>
      <c r="C108" s="44"/>
      <c r="D108" s="44"/>
      <c r="E108" s="44"/>
      <c r="F108" s="44"/>
      <c r="G108" s="191">
        <f>IF(D108="V Simple",Guidelines!G$15,IF(D108="Simple",Guidelines!G$16,IF(D108="Average",Guidelines!G$17,IF(D108="Complex",Guidelines!G$18,IF(D108="V Complex",Guidelines!G$19,0)))))</f>
        <v>0</v>
      </c>
      <c r="H108" s="192">
        <f t="shared" si="12"/>
        <v>0</v>
      </c>
    </row>
    <row r="109" spans="1:21" x14ac:dyDescent="0.25">
      <c r="A109" s="44">
        <f t="shared" si="13"/>
        <v>9</v>
      </c>
      <c r="B109" s="44"/>
      <c r="C109" s="44"/>
      <c r="D109" s="44"/>
      <c r="E109" s="44"/>
      <c r="F109" s="44"/>
      <c r="G109" s="191">
        <f>IF(D109="V Simple",Guidelines!G$15,IF(D109="Simple",Guidelines!G$16,IF(D109="Average",Guidelines!G$17,IF(D109="Complex",Guidelines!G$18,IF(D109="V Complex",Guidelines!G$19,0)))))</f>
        <v>0</v>
      </c>
      <c r="H109" s="192">
        <f t="shared" ref="H109" si="14">G109*E109</f>
        <v>0</v>
      </c>
    </row>
    <row r="110" spans="1:21" x14ac:dyDescent="0.25">
      <c r="A110" s="44">
        <f t="shared" si="13"/>
        <v>10</v>
      </c>
      <c r="B110" s="44"/>
      <c r="C110" s="44"/>
      <c r="D110" s="44"/>
      <c r="E110" s="44"/>
      <c r="F110" s="44"/>
      <c r="G110" s="191">
        <f>IF(D110="V Simple",Guidelines!G$15,IF(D110="Simple",Guidelines!G$16,IF(D110="Average",Guidelines!G$17,IF(D110="Complex",Guidelines!G$18,IF(D110="V Complex",Guidelines!G$19,0)))))</f>
        <v>0</v>
      </c>
      <c r="H110" s="192">
        <f t="shared" si="12"/>
        <v>0</v>
      </c>
    </row>
    <row r="111" spans="1:21" x14ac:dyDescent="0.25">
      <c r="A111" s="15"/>
      <c r="B111" s="15"/>
      <c r="C111" s="15"/>
      <c r="D111" s="15"/>
      <c r="E111" s="15"/>
      <c r="F111" s="15"/>
      <c r="G111" s="15"/>
      <c r="H111" s="15"/>
    </row>
    <row r="112" spans="1:21" x14ac:dyDescent="0.25">
      <c r="A112" s="15"/>
      <c r="B112" s="15"/>
      <c r="C112" s="15"/>
      <c r="D112" s="15"/>
      <c r="E112" s="15"/>
      <c r="F112" s="42" t="s">
        <v>143</v>
      </c>
      <c r="G112" s="42"/>
      <c r="H112" s="193">
        <f>SUM(H101:H111)</f>
        <v>33</v>
      </c>
      <c r="U112" s="43"/>
    </row>
    <row r="113" spans="1:21" x14ac:dyDescent="0.25">
      <c r="A113" s="15"/>
      <c r="B113" s="15"/>
      <c r="C113" s="15"/>
      <c r="D113" s="15"/>
      <c r="E113" s="15"/>
      <c r="F113" s="15"/>
      <c r="G113" s="15"/>
      <c r="H113" s="15"/>
      <c r="U113" s="43"/>
    </row>
    <row r="114" spans="1:21" ht="17.45" customHeight="1" x14ac:dyDescent="0.25">
      <c r="A114" s="217" t="s">
        <v>148</v>
      </c>
      <c r="B114" s="218"/>
      <c r="C114" s="218"/>
      <c r="D114" s="218"/>
      <c r="E114" s="218"/>
      <c r="F114" s="218"/>
      <c r="G114" s="218"/>
      <c r="H114" s="219"/>
    </row>
    <row r="115" spans="1:21" ht="51" x14ac:dyDescent="0.25">
      <c r="A115" s="40" t="s">
        <v>136</v>
      </c>
      <c r="B115" s="40" t="s">
        <v>137</v>
      </c>
      <c r="C115" s="40" t="s">
        <v>149</v>
      </c>
      <c r="D115" s="40" t="s">
        <v>138</v>
      </c>
      <c r="E115" s="40" t="s">
        <v>150</v>
      </c>
      <c r="F115" s="40" t="s">
        <v>140</v>
      </c>
      <c r="G115" s="40" t="s">
        <v>141</v>
      </c>
      <c r="H115" s="40" t="s">
        <v>142</v>
      </c>
    </row>
    <row r="116" spans="1:21" x14ac:dyDescent="0.25">
      <c r="A116" s="44">
        <v>1</v>
      </c>
      <c r="B116" s="44"/>
      <c r="C116" s="44"/>
      <c r="D116" s="44"/>
      <c r="E116" s="44"/>
      <c r="F116" s="44"/>
      <c r="G116" s="191">
        <f>IF(D116="V Simple",Guidelines!I$15,IF(D116="Simple",Guidelines!I$16,IF(D116="Average",Guidelines!I$17,IF(D116="Complex",Guidelines!I$18,IF(D116="V Complex",Guidelines!I$19,0)))))</f>
        <v>0</v>
      </c>
      <c r="H116" s="192">
        <f t="shared" ref="H116:H125" si="15">G116*E116</f>
        <v>0</v>
      </c>
    </row>
    <row r="117" spans="1:21" x14ac:dyDescent="0.25">
      <c r="A117" s="44">
        <f>A116 + 1</f>
        <v>2</v>
      </c>
      <c r="B117" s="44"/>
      <c r="C117" s="44"/>
      <c r="D117" s="44"/>
      <c r="E117" s="44"/>
      <c r="F117" s="44"/>
      <c r="G117" s="191">
        <f>IF(D117="V Simple",Guidelines!I$15,IF(D117="Simple",Guidelines!I$16,IF(D117="Average",Guidelines!I$17,IF(D117="Complex",Guidelines!I$18,IF(D117="V Complex",Guidelines!I$19,0)))))</f>
        <v>0</v>
      </c>
      <c r="H117" s="192">
        <f t="shared" si="15"/>
        <v>0</v>
      </c>
    </row>
    <row r="118" spans="1:21" x14ac:dyDescent="0.25">
      <c r="A118" s="44">
        <f t="shared" ref="A118:A125" si="16">A117 + 1</f>
        <v>3</v>
      </c>
      <c r="B118" s="44"/>
      <c r="C118" s="44"/>
      <c r="D118" s="44"/>
      <c r="E118" s="44"/>
      <c r="F118" s="44"/>
      <c r="G118" s="191">
        <f>IF(D118="V Simple",Guidelines!I$15,IF(D118="Simple",Guidelines!I$16,IF(D118="Average",Guidelines!I$17,IF(D118="Complex",Guidelines!I$18,IF(D118="V Complex",Guidelines!I$19,0)))))</f>
        <v>0</v>
      </c>
      <c r="H118" s="192">
        <f t="shared" si="15"/>
        <v>0</v>
      </c>
    </row>
    <row r="119" spans="1:21" x14ac:dyDescent="0.25">
      <c r="A119" s="44">
        <f t="shared" si="16"/>
        <v>4</v>
      </c>
      <c r="B119" s="44"/>
      <c r="C119" s="44"/>
      <c r="D119" s="44"/>
      <c r="E119" s="44"/>
      <c r="F119" s="44"/>
      <c r="G119" s="191">
        <f>IF(D119="V Simple",Guidelines!I$15,IF(D119="Simple",Guidelines!I$16,IF(D119="Average",Guidelines!I$17,IF(D119="Complex",Guidelines!I$18,IF(D119="V Complex",Guidelines!I$19,0)))))</f>
        <v>0</v>
      </c>
      <c r="H119" s="192">
        <f t="shared" si="15"/>
        <v>0</v>
      </c>
    </row>
    <row r="120" spans="1:21" x14ac:dyDescent="0.25">
      <c r="A120" s="44">
        <f t="shared" si="16"/>
        <v>5</v>
      </c>
      <c r="B120" s="44"/>
      <c r="C120" s="44"/>
      <c r="D120" s="44"/>
      <c r="E120" s="44"/>
      <c r="F120" s="44"/>
      <c r="G120" s="191">
        <f>IF(D120="V Simple",Guidelines!I$15,IF(D120="Simple",Guidelines!I$16,IF(D120="Average",Guidelines!I$17,IF(D120="Complex",Guidelines!I$18,IF(D120="V Complex",Guidelines!I$19,0)))))</f>
        <v>0</v>
      </c>
      <c r="H120" s="192">
        <f t="shared" si="15"/>
        <v>0</v>
      </c>
    </row>
    <row r="121" spans="1:21" x14ac:dyDescent="0.25">
      <c r="A121" s="44">
        <f t="shared" si="16"/>
        <v>6</v>
      </c>
      <c r="B121" s="44"/>
      <c r="C121" s="44"/>
      <c r="D121" s="44"/>
      <c r="E121" s="44"/>
      <c r="F121" s="44"/>
      <c r="G121" s="191">
        <f>IF(D121="V Simple",Guidelines!I$15,IF(D121="Simple",Guidelines!I$16,IF(D121="Average",Guidelines!I$17,IF(D121="Complex",Guidelines!I$18,IF(D121="V Complex",Guidelines!I$19,0)))))</f>
        <v>0</v>
      </c>
      <c r="H121" s="192">
        <f t="shared" si="15"/>
        <v>0</v>
      </c>
    </row>
    <row r="122" spans="1:21" x14ac:dyDescent="0.25">
      <c r="A122" s="44">
        <f t="shared" si="16"/>
        <v>7</v>
      </c>
      <c r="B122" s="44"/>
      <c r="C122" s="44"/>
      <c r="D122" s="44"/>
      <c r="E122" s="44"/>
      <c r="F122" s="44"/>
      <c r="G122" s="191">
        <f>IF(D122="V Simple",Guidelines!I$15,IF(D122="Simple",Guidelines!I$16,IF(D122="Average",Guidelines!I$17,IF(D122="Complex",Guidelines!I$18,IF(D122="V Complex",Guidelines!I$19,0)))))</f>
        <v>0</v>
      </c>
      <c r="H122" s="192">
        <f t="shared" si="15"/>
        <v>0</v>
      </c>
    </row>
    <row r="123" spans="1:21" x14ac:dyDescent="0.25">
      <c r="A123" s="44">
        <f t="shared" si="16"/>
        <v>8</v>
      </c>
      <c r="B123" s="44"/>
      <c r="C123" s="44"/>
      <c r="D123" s="44"/>
      <c r="E123" s="44"/>
      <c r="F123" s="44"/>
      <c r="G123" s="191">
        <f>IF(D123="V Simple",Guidelines!I$15,IF(D123="Simple",Guidelines!I$16,IF(D123="Average",Guidelines!I$17,IF(D123="Complex",Guidelines!I$18,IF(D123="V Complex",Guidelines!I$19,0)))))</f>
        <v>0</v>
      </c>
      <c r="H123" s="192">
        <f t="shared" si="15"/>
        <v>0</v>
      </c>
    </row>
    <row r="124" spans="1:21" x14ac:dyDescent="0.25">
      <c r="A124" s="44">
        <f t="shared" si="16"/>
        <v>9</v>
      </c>
      <c r="B124" s="44"/>
      <c r="C124" s="44"/>
      <c r="D124" s="44"/>
      <c r="E124" s="44"/>
      <c r="F124" s="44"/>
      <c r="G124" s="191">
        <f>IF(D124="V Simple",Guidelines!I$15,IF(D124="Simple",Guidelines!I$16,IF(D124="Average",Guidelines!I$17,IF(D124="Complex",Guidelines!I$18,IF(D124="V Complex",Guidelines!I$19,0)))))</f>
        <v>0</v>
      </c>
      <c r="H124" s="192">
        <f t="shared" si="15"/>
        <v>0</v>
      </c>
    </row>
    <row r="125" spans="1:21" x14ac:dyDescent="0.25">
      <c r="A125" s="44">
        <f t="shared" si="16"/>
        <v>10</v>
      </c>
      <c r="B125" s="44"/>
      <c r="C125" s="44"/>
      <c r="D125" s="44"/>
      <c r="E125" s="44"/>
      <c r="F125" s="44"/>
      <c r="G125" s="191">
        <f>IF(D125="V Simple",Guidelines!I$15,IF(D125="Simple",Guidelines!I$16,IF(D125="Average",Guidelines!I$17,IF(D125="Complex",Guidelines!I$18,IF(D125="V Complex",Guidelines!I$19,0)))))</f>
        <v>0</v>
      </c>
      <c r="H125" s="192">
        <f t="shared" si="15"/>
        <v>0</v>
      </c>
      <c r="U125" s="43"/>
    </row>
    <row r="126" spans="1:21" s="43" customFormat="1" x14ac:dyDescent="0.25">
      <c r="A126" s="15"/>
      <c r="B126" s="15"/>
      <c r="C126" s="15"/>
      <c r="D126" s="15"/>
      <c r="E126" s="15"/>
      <c r="F126" s="15"/>
      <c r="G126" s="15"/>
      <c r="H126" s="15"/>
      <c r="U126" s="5"/>
    </row>
    <row r="127" spans="1:21" x14ac:dyDescent="0.25">
      <c r="A127" s="15"/>
      <c r="B127" s="15"/>
      <c r="C127" s="15"/>
      <c r="D127" s="15"/>
      <c r="E127" s="15"/>
      <c r="F127" s="42" t="s">
        <v>143</v>
      </c>
      <c r="G127" s="42"/>
      <c r="H127" s="193">
        <f>SUM(H116:H126)</f>
        <v>0</v>
      </c>
      <c r="U127" s="43"/>
    </row>
    <row r="128" spans="1:21" s="43" customFormat="1" x14ac:dyDescent="0.25">
      <c r="A128" s="16"/>
      <c r="B128" s="16"/>
      <c r="C128" s="16"/>
      <c r="D128" s="16"/>
      <c r="E128" s="16"/>
      <c r="F128" s="16"/>
      <c r="G128" s="16"/>
      <c r="H128" s="16"/>
      <c r="U128" s="5"/>
    </row>
    <row r="129" spans="1:10" ht="18" customHeight="1" x14ac:dyDescent="0.25">
      <c r="A129" s="217" t="s">
        <v>151</v>
      </c>
      <c r="B129" s="218"/>
      <c r="C129" s="218"/>
      <c r="D129" s="218"/>
      <c r="E129" s="218"/>
      <c r="F129" s="218"/>
      <c r="G129" s="218"/>
      <c r="H129" s="219"/>
    </row>
    <row r="130" spans="1:10" ht="51" x14ac:dyDescent="0.25">
      <c r="A130" s="40" t="s">
        <v>136</v>
      </c>
      <c r="B130" s="40" t="s">
        <v>137</v>
      </c>
      <c r="C130" s="40" t="s">
        <v>149</v>
      </c>
      <c r="D130" s="40" t="s">
        <v>138</v>
      </c>
      <c r="E130" s="40" t="s">
        <v>152</v>
      </c>
      <c r="F130" s="40" t="s">
        <v>140</v>
      </c>
      <c r="G130" s="40" t="s">
        <v>141</v>
      </c>
      <c r="H130" s="40" t="s">
        <v>142</v>
      </c>
    </row>
    <row r="131" spans="1:10" x14ac:dyDescent="0.25">
      <c r="A131" s="44">
        <v>1</v>
      </c>
      <c r="B131" s="44"/>
      <c r="C131" s="44"/>
      <c r="D131" s="44"/>
      <c r="E131" s="44"/>
      <c r="F131" s="44"/>
      <c r="G131" s="191">
        <f>IF(D131="V Simple",Guidelines!F$15,IF(D131="Simple",Guidelines!F$16,IF(D131="Average",Guidelines!F$17,IF(D131="Complex",Guidelines!F$18,IF(D131="V Complex",Guidelines!F$19,0)))))</f>
        <v>0</v>
      </c>
      <c r="H131" s="192">
        <f t="shared" ref="H131:H140" si="17">G131*E131</f>
        <v>0</v>
      </c>
      <c r="I131" s="46"/>
      <c r="J131" s="15"/>
    </row>
    <row r="132" spans="1:10" x14ac:dyDescent="0.25">
      <c r="A132" s="44">
        <f t="shared" ref="A132:A140" si="18">A131 + 1</f>
        <v>2</v>
      </c>
      <c r="B132" s="44"/>
      <c r="C132" s="44"/>
      <c r="D132" s="44"/>
      <c r="E132" s="44"/>
      <c r="F132" s="44"/>
      <c r="G132" s="191">
        <f>IF(D132="V Simple",Guidelines!F$15,IF(D132="Simple",Guidelines!F$16,IF(D132="Average",Guidelines!F$17,IF(D132="Complex",Guidelines!F$18,IF(D132="V Complex",Guidelines!F$19,0)))))</f>
        <v>0</v>
      </c>
      <c r="H132" s="192">
        <f t="shared" si="17"/>
        <v>0</v>
      </c>
      <c r="I132" s="16"/>
      <c r="J132" s="15"/>
    </row>
    <row r="133" spans="1:10" x14ac:dyDescent="0.25">
      <c r="A133" s="44">
        <f t="shared" si="18"/>
        <v>3</v>
      </c>
      <c r="B133" s="44"/>
      <c r="C133" s="44"/>
      <c r="D133" s="44"/>
      <c r="E133" s="44"/>
      <c r="F133" s="44"/>
      <c r="G133" s="191">
        <f>IF(D133="V Simple",Guidelines!F$15,IF(D133="Simple",Guidelines!F$16,IF(D133="Average",Guidelines!F$17,IF(D133="Complex",Guidelines!F$18,IF(D133="V Complex",Guidelines!F$19,0)))))</f>
        <v>0</v>
      </c>
      <c r="H133" s="192">
        <f t="shared" si="17"/>
        <v>0</v>
      </c>
      <c r="I133" s="16"/>
      <c r="J133" s="15"/>
    </row>
    <row r="134" spans="1:10" x14ac:dyDescent="0.25">
      <c r="A134" s="44">
        <f t="shared" si="18"/>
        <v>4</v>
      </c>
      <c r="B134" s="44"/>
      <c r="C134" s="44"/>
      <c r="D134" s="44"/>
      <c r="E134" s="44"/>
      <c r="F134" s="44"/>
      <c r="G134" s="191">
        <f>IF(D134="V Simple",Guidelines!F$15,IF(D134="Simple",Guidelines!F$16,IF(D134="Average",Guidelines!F$17,IF(D134="Complex",Guidelines!F$18,IF(D134="V Complex",Guidelines!F$19,0)))))</f>
        <v>0</v>
      </c>
      <c r="H134" s="192">
        <f t="shared" si="17"/>
        <v>0</v>
      </c>
      <c r="I134" s="16"/>
    </row>
    <row r="135" spans="1:10" x14ac:dyDescent="0.25">
      <c r="A135" s="44">
        <f t="shared" si="18"/>
        <v>5</v>
      </c>
      <c r="B135" s="44"/>
      <c r="C135" s="44"/>
      <c r="D135" s="44"/>
      <c r="E135" s="44"/>
      <c r="F135" s="44"/>
      <c r="G135" s="191">
        <f>IF(D135="V Simple",Guidelines!F$15,IF(D135="Simple",Guidelines!F$16,IF(D135="Average",Guidelines!F$17,IF(D135="Complex",Guidelines!F$18,IF(D135="V Complex",Guidelines!F$19,0)))))</f>
        <v>0</v>
      </c>
      <c r="H135" s="192">
        <f t="shared" si="17"/>
        <v>0</v>
      </c>
      <c r="I135" s="16"/>
    </row>
    <row r="136" spans="1:10" x14ac:dyDescent="0.25">
      <c r="A136" s="44">
        <f t="shared" si="18"/>
        <v>6</v>
      </c>
      <c r="B136" s="44"/>
      <c r="C136" s="44"/>
      <c r="D136" s="44"/>
      <c r="E136" s="44"/>
      <c r="F136" s="44"/>
      <c r="G136" s="191">
        <f>IF(D136="V Simple",Guidelines!F$15,IF(D136="Simple",Guidelines!F$16,IF(D136="Average",Guidelines!F$17,IF(D136="Complex",Guidelines!F$18,IF(D136="V Complex",Guidelines!F$19,0)))))</f>
        <v>0</v>
      </c>
      <c r="H136" s="192">
        <f t="shared" si="17"/>
        <v>0</v>
      </c>
      <c r="I136" s="16"/>
    </row>
    <row r="137" spans="1:10" x14ac:dyDescent="0.25">
      <c r="A137" s="44">
        <f t="shared" si="18"/>
        <v>7</v>
      </c>
      <c r="B137" s="44"/>
      <c r="C137" s="44"/>
      <c r="D137" s="44"/>
      <c r="E137" s="44"/>
      <c r="F137" s="44"/>
      <c r="G137" s="191">
        <f>IF(D137="V Simple",Guidelines!F$15,IF(D137="Simple",Guidelines!F$16,IF(D137="Average",Guidelines!F$17,IF(D137="Complex",Guidelines!F$18,IF(D137="V Complex",Guidelines!F$19,0)))))</f>
        <v>0</v>
      </c>
      <c r="H137" s="192">
        <f t="shared" si="17"/>
        <v>0</v>
      </c>
      <c r="I137" s="16"/>
    </row>
    <row r="138" spans="1:10" x14ac:dyDescent="0.25">
      <c r="A138" s="44">
        <f t="shared" si="18"/>
        <v>8</v>
      </c>
      <c r="B138" s="44"/>
      <c r="C138" s="44"/>
      <c r="D138" s="44"/>
      <c r="E138" s="44"/>
      <c r="F138" s="44"/>
      <c r="G138" s="191">
        <f>IF(D138="V Simple",Guidelines!F$15,IF(D138="Simple",Guidelines!F$16,IF(D138="Average",Guidelines!F$17,IF(D138="Complex",Guidelines!F$18,IF(D138="V Complex",Guidelines!F$19,0)))))</f>
        <v>0</v>
      </c>
      <c r="H138" s="192">
        <f t="shared" si="17"/>
        <v>0</v>
      </c>
      <c r="I138" s="16"/>
    </row>
    <row r="139" spans="1:10" x14ac:dyDescent="0.25">
      <c r="A139" s="44">
        <f t="shared" si="18"/>
        <v>9</v>
      </c>
      <c r="B139" s="44"/>
      <c r="C139" s="44"/>
      <c r="D139" s="44"/>
      <c r="E139" s="44"/>
      <c r="F139" s="44"/>
      <c r="G139" s="191">
        <f>IF(D139="V Simple",Guidelines!F$15,IF(D139="Simple",Guidelines!F$16,IF(D139="Average",Guidelines!F$17,IF(D139="Complex",Guidelines!F$18,IF(D139="V Complex",Guidelines!F$19,0)))))</f>
        <v>0</v>
      </c>
      <c r="H139" s="192">
        <f t="shared" ref="H139" si="19">G139*E139</f>
        <v>0</v>
      </c>
      <c r="I139" s="16"/>
    </row>
    <row r="140" spans="1:10" x14ac:dyDescent="0.25">
      <c r="A140" s="44">
        <f t="shared" si="18"/>
        <v>10</v>
      </c>
      <c r="B140" s="44"/>
      <c r="C140" s="44"/>
      <c r="D140" s="44"/>
      <c r="E140" s="44"/>
      <c r="F140" s="44"/>
      <c r="G140" s="191">
        <f>IF(D140="V Simple",Guidelines!F$15,IF(D140="Simple",Guidelines!F$16,IF(D140="Average",Guidelines!F$17,IF(D140="Complex",Guidelines!F$18,IF(D140="V Complex",Guidelines!F$19,0)))))</f>
        <v>0</v>
      </c>
      <c r="H140" s="192">
        <f t="shared" si="17"/>
        <v>0</v>
      </c>
      <c r="I140" s="16"/>
    </row>
    <row r="141" spans="1:10" x14ac:dyDescent="0.25">
      <c r="A141" s="15"/>
      <c r="B141" s="15"/>
      <c r="C141" s="15"/>
      <c r="D141" s="15"/>
      <c r="E141" s="15"/>
      <c r="F141" s="15"/>
      <c r="G141" s="15"/>
      <c r="H141" s="15"/>
      <c r="I141" s="16"/>
    </row>
    <row r="142" spans="1:10" x14ac:dyDescent="0.25">
      <c r="A142" s="15"/>
      <c r="B142" s="15"/>
      <c r="C142" s="15"/>
      <c r="D142" s="15"/>
      <c r="E142" s="15"/>
      <c r="F142" s="42" t="s">
        <v>143</v>
      </c>
      <c r="G142" s="42"/>
      <c r="H142" s="193">
        <f>SUM(H131:H141)</f>
        <v>0</v>
      </c>
      <c r="I142" s="16"/>
    </row>
    <row r="143" spans="1:10" x14ac:dyDescent="0.25">
      <c r="A143" s="16"/>
      <c r="B143" s="16"/>
      <c r="C143" s="16"/>
      <c r="D143" s="16"/>
      <c r="E143" s="16"/>
      <c r="F143" s="16"/>
      <c r="G143" s="16"/>
      <c r="H143" s="16"/>
      <c r="I143" s="16"/>
    </row>
    <row r="144" spans="1:10" x14ac:dyDescent="0.25">
      <c r="A144" s="217" t="s">
        <v>153</v>
      </c>
      <c r="B144" s="218"/>
      <c r="C144" s="218"/>
      <c r="D144" s="218"/>
      <c r="E144" s="218"/>
      <c r="F144" s="218"/>
      <c r="G144" s="38"/>
      <c r="H144" s="39"/>
    </row>
    <row r="145" spans="1:10" ht="51" x14ac:dyDescent="0.25">
      <c r="A145" s="40" t="s">
        <v>136</v>
      </c>
      <c r="B145" s="40" t="s">
        <v>137</v>
      </c>
      <c r="C145" s="40" t="s">
        <v>149</v>
      </c>
      <c r="D145" s="40" t="s">
        <v>138</v>
      </c>
      <c r="E145" s="40" t="s">
        <v>154</v>
      </c>
      <c r="F145" s="40" t="s">
        <v>140</v>
      </c>
      <c r="G145" s="40" t="s">
        <v>141</v>
      </c>
      <c r="H145" s="40" t="s">
        <v>142</v>
      </c>
    </row>
    <row r="146" spans="1:10" x14ac:dyDescent="0.25">
      <c r="A146" s="44">
        <v>1</v>
      </c>
      <c r="B146" s="44"/>
      <c r="C146" s="44"/>
      <c r="D146" s="44"/>
      <c r="E146" s="44"/>
      <c r="F146" s="44"/>
      <c r="G146" s="191">
        <f>IF(D146="V Simple",Guidelines!L$15,IF(D146="Simple",Guidelines!L$16,IF(D146="Average",Guidelines!L$17,IF(D146="Complex",Guidelines!L$18,IF(D146="V Complex",Guidelines!L$19,0)))))</f>
        <v>0</v>
      </c>
      <c r="H146" s="192">
        <f t="shared" ref="H146:H155" si="20">G146*E146</f>
        <v>0</v>
      </c>
      <c r="I146" s="46"/>
      <c r="J146" s="15"/>
    </row>
    <row r="147" spans="1:10" x14ac:dyDescent="0.25">
      <c r="A147" s="44">
        <f>A146 + 1</f>
        <v>2</v>
      </c>
      <c r="B147" s="44"/>
      <c r="C147" s="44"/>
      <c r="D147" s="44"/>
      <c r="E147" s="44"/>
      <c r="F147" s="44"/>
      <c r="G147" s="191">
        <f>IF(D147="V Simple",Guidelines!L$15,IF(D147="Simple",Guidelines!L$16,IF(D147="Average",Guidelines!L$17,IF(D147="Complex",Guidelines!L$18,IF(D147="V Complex",Guidelines!L$19,0)))))</f>
        <v>0</v>
      </c>
      <c r="H147" s="192">
        <f t="shared" si="20"/>
        <v>0</v>
      </c>
      <c r="I147" s="16"/>
      <c r="J147" s="15"/>
    </row>
    <row r="148" spans="1:10" x14ac:dyDescent="0.25">
      <c r="A148" s="44">
        <f t="shared" ref="A148:A155" si="21">A147 + 1</f>
        <v>3</v>
      </c>
      <c r="B148" s="44"/>
      <c r="C148" s="44"/>
      <c r="D148" s="44"/>
      <c r="E148" s="44"/>
      <c r="F148" s="44"/>
      <c r="G148" s="191">
        <f>IF(D148="V Simple",Guidelines!L$15,IF(D148="Simple",Guidelines!L$16,IF(D148="Average",Guidelines!L$17,IF(D148="Complex",Guidelines!L$18,IF(D148="V Complex",Guidelines!L$19,0)))))</f>
        <v>0</v>
      </c>
      <c r="H148" s="192">
        <f t="shared" si="20"/>
        <v>0</v>
      </c>
      <c r="I148" s="16"/>
      <c r="J148" s="15"/>
    </row>
    <row r="149" spans="1:10" x14ac:dyDescent="0.25">
      <c r="A149" s="44">
        <f t="shared" si="21"/>
        <v>4</v>
      </c>
      <c r="B149" s="44"/>
      <c r="C149" s="44"/>
      <c r="D149" s="44"/>
      <c r="E149" s="44"/>
      <c r="F149" s="44"/>
      <c r="G149" s="191">
        <f>IF(D149="V Simple",Guidelines!L$15,IF(D149="Simple",Guidelines!L$16,IF(D149="Average",Guidelines!L$17,IF(D149="Complex",Guidelines!L$18,IF(D149="V Complex",Guidelines!L$19,0)))))</f>
        <v>0</v>
      </c>
      <c r="H149" s="192">
        <f t="shared" si="20"/>
        <v>0</v>
      </c>
      <c r="I149" s="16"/>
    </row>
    <row r="150" spans="1:10" x14ac:dyDescent="0.25">
      <c r="A150" s="44">
        <f t="shared" si="21"/>
        <v>5</v>
      </c>
      <c r="B150" s="44"/>
      <c r="C150" s="44"/>
      <c r="D150" s="44"/>
      <c r="E150" s="44"/>
      <c r="F150" s="44"/>
      <c r="G150" s="191">
        <f>IF(D150="V Simple",Guidelines!L$15,IF(D150="Simple",Guidelines!L$16,IF(D150="Average",Guidelines!L$17,IF(D150="Complex",Guidelines!L$18,IF(D150="V Complex",Guidelines!L$19,0)))))</f>
        <v>0</v>
      </c>
      <c r="H150" s="192">
        <f t="shared" si="20"/>
        <v>0</v>
      </c>
      <c r="I150" s="16"/>
      <c r="J150" s="15"/>
    </row>
    <row r="151" spans="1:10" x14ac:dyDescent="0.25">
      <c r="A151" s="44">
        <f t="shared" si="21"/>
        <v>6</v>
      </c>
      <c r="B151" s="44"/>
      <c r="C151" s="44"/>
      <c r="D151" s="44"/>
      <c r="E151" s="44"/>
      <c r="F151" s="44"/>
      <c r="G151" s="191">
        <f>IF(D151="V Simple",Guidelines!L$15,IF(D151="Simple",Guidelines!L$16,IF(D151="Average",Guidelines!L$17,IF(D151="Complex",Guidelines!L$18,IF(D151="V Complex",Guidelines!L$19,0)))))</f>
        <v>0</v>
      </c>
      <c r="H151" s="192">
        <f t="shared" si="20"/>
        <v>0</v>
      </c>
      <c r="I151" s="16"/>
    </row>
    <row r="152" spans="1:10" x14ac:dyDescent="0.25">
      <c r="A152" s="44">
        <f t="shared" si="21"/>
        <v>7</v>
      </c>
      <c r="B152" s="44"/>
      <c r="C152" s="44"/>
      <c r="D152" s="44"/>
      <c r="E152" s="44"/>
      <c r="F152" s="44"/>
      <c r="G152" s="191">
        <f>IF(D152="V Simple",Guidelines!L$15,IF(D152="Simple",Guidelines!L$16,IF(D152="Average",Guidelines!L$17,IF(D152="Complex",Guidelines!L$18,IF(D152="V Complex",Guidelines!L$19,0)))))</f>
        <v>0</v>
      </c>
      <c r="H152" s="192">
        <f t="shared" si="20"/>
        <v>0</v>
      </c>
      <c r="I152" s="16"/>
      <c r="J152" s="15"/>
    </row>
    <row r="153" spans="1:10" x14ac:dyDescent="0.25">
      <c r="A153" s="44">
        <f t="shared" si="21"/>
        <v>8</v>
      </c>
      <c r="B153" s="44"/>
      <c r="C153" s="44"/>
      <c r="D153" s="44"/>
      <c r="E153" s="44"/>
      <c r="F153" s="44"/>
      <c r="G153" s="191">
        <f>IF(D153="V Simple",Guidelines!L$15,IF(D153="Simple",Guidelines!L$16,IF(D153="Average",Guidelines!L$17,IF(D153="Complex",Guidelines!L$18,IF(D153="V Complex",Guidelines!L$19,0)))))</f>
        <v>0</v>
      </c>
      <c r="H153" s="192">
        <f t="shared" si="20"/>
        <v>0</v>
      </c>
      <c r="I153" s="16"/>
    </row>
    <row r="154" spans="1:10" x14ac:dyDescent="0.25">
      <c r="A154" s="44">
        <f t="shared" si="21"/>
        <v>9</v>
      </c>
      <c r="B154" s="44"/>
      <c r="C154" s="44"/>
      <c r="D154" s="44"/>
      <c r="E154" s="44"/>
      <c r="F154" s="44"/>
      <c r="G154" s="191">
        <f>IF(D154="V Simple",Guidelines!L$15,IF(D154="Simple",Guidelines!L$16,IF(D154="Average",Guidelines!L$17,IF(D154="Complex",Guidelines!L$18,IF(D154="V Complex",Guidelines!L$19,0)))))</f>
        <v>0</v>
      </c>
      <c r="H154" s="192">
        <f t="shared" si="20"/>
        <v>0</v>
      </c>
      <c r="I154" s="16"/>
      <c r="J154" s="15"/>
    </row>
    <row r="155" spans="1:10" x14ac:dyDescent="0.25">
      <c r="A155" s="44">
        <f t="shared" si="21"/>
        <v>10</v>
      </c>
      <c r="B155" s="44"/>
      <c r="C155" s="44"/>
      <c r="D155" s="44"/>
      <c r="E155" s="44"/>
      <c r="F155" s="44"/>
      <c r="G155" s="191">
        <f>IF(D155="V Simple",Guidelines!L$15,IF(D155="Simple",Guidelines!L$16,IF(D155="Average",Guidelines!L$17,IF(D155="Complex",Guidelines!L$18,IF(D155="V Complex",Guidelines!L$19,0)))))</f>
        <v>0</v>
      </c>
      <c r="H155" s="192">
        <f t="shared" si="20"/>
        <v>0</v>
      </c>
      <c r="I155" s="16"/>
    </row>
    <row r="156" spans="1:10" x14ac:dyDescent="0.25">
      <c r="A156" s="15"/>
      <c r="B156" s="15"/>
      <c r="C156" s="15"/>
      <c r="D156" s="15"/>
      <c r="E156" s="15"/>
      <c r="F156" s="15"/>
      <c r="G156" s="15"/>
      <c r="H156" s="15"/>
      <c r="I156" s="16"/>
    </row>
    <row r="157" spans="1:10" x14ac:dyDescent="0.25">
      <c r="A157" s="15"/>
      <c r="B157" s="15"/>
      <c r="C157" s="15"/>
      <c r="D157" s="15"/>
      <c r="E157" s="15"/>
      <c r="F157" s="42" t="s">
        <v>143</v>
      </c>
      <c r="G157" s="42"/>
      <c r="H157" s="193">
        <f>SUM(H146:H156)</f>
        <v>0</v>
      </c>
      <c r="I157" s="16"/>
    </row>
    <row r="158" spans="1:10" x14ac:dyDescent="0.25">
      <c r="A158" s="15"/>
      <c r="B158" s="15"/>
      <c r="C158" s="15"/>
      <c r="D158" s="15"/>
      <c r="E158" s="15"/>
      <c r="F158" s="47"/>
      <c r="G158" s="16"/>
      <c r="H158" s="16"/>
    </row>
    <row r="159" spans="1:10" ht="17.45" customHeight="1" x14ac:dyDescent="0.25">
      <c r="A159" s="15"/>
      <c r="B159" s="15"/>
      <c r="C159" s="15"/>
      <c r="D159" s="15"/>
      <c r="E159" s="15"/>
      <c r="F159" s="48" t="s">
        <v>155</v>
      </c>
      <c r="G159" s="49"/>
      <c r="H159" s="50">
        <f xml:space="preserve"> SUM(H157,H142,H127,H112,H97,H82,H67,H52,H37)</f>
        <v>156.30000000000001</v>
      </c>
    </row>
    <row r="160" spans="1:10" x14ac:dyDescent="0.25">
      <c r="A160" s="15"/>
      <c r="B160" s="15"/>
      <c r="C160" s="15"/>
      <c r="D160" s="15"/>
      <c r="E160" s="15"/>
      <c r="F160" s="15"/>
      <c r="G160" s="15"/>
      <c r="H160" s="15"/>
    </row>
    <row r="161" spans="1:9" x14ac:dyDescent="0.25">
      <c r="A161" s="15"/>
      <c r="B161" s="15"/>
      <c r="C161" s="15"/>
      <c r="D161" s="15"/>
      <c r="E161" s="15"/>
      <c r="F161" s="15"/>
      <c r="G161" s="15"/>
      <c r="H161" s="15"/>
    </row>
    <row r="162" spans="1:9" ht="25.5" x14ac:dyDescent="0.25">
      <c r="A162" s="15"/>
      <c r="B162" s="15"/>
      <c r="C162" s="15"/>
      <c r="D162" s="15"/>
      <c r="E162" s="15"/>
      <c r="F162" s="51" t="s">
        <v>156</v>
      </c>
      <c r="G162" s="51" t="s">
        <v>157</v>
      </c>
      <c r="H162" s="51" t="s">
        <v>158</v>
      </c>
    </row>
    <row r="163" spans="1:9" ht="25.5" x14ac:dyDescent="0.25">
      <c r="F163" s="52" t="s">
        <v>159</v>
      </c>
      <c r="G163" s="53">
        <v>0</v>
      </c>
      <c r="H163" s="52">
        <f t="shared" ref="H163:H168" si="22" xml:space="preserve"> (H$159 *G163)</f>
        <v>0</v>
      </c>
      <c r="I163" s="54" t="s">
        <v>160</v>
      </c>
    </row>
    <row r="164" spans="1:9" x14ac:dyDescent="0.25">
      <c r="F164" s="52" t="s">
        <v>183</v>
      </c>
      <c r="G164" s="53">
        <v>0</v>
      </c>
      <c r="H164" s="52">
        <f t="shared" si="22"/>
        <v>0</v>
      </c>
    </row>
    <row r="165" spans="1:9" x14ac:dyDescent="0.25">
      <c r="F165" s="52"/>
      <c r="G165" s="53">
        <v>0</v>
      </c>
      <c r="H165" s="52">
        <f t="shared" si="22"/>
        <v>0</v>
      </c>
    </row>
    <row r="166" spans="1:9" x14ac:dyDescent="0.25">
      <c r="F166" s="52"/>
      <c r="G166" s="53">
        <v>0</v>
      </c>
      <c r="H166" s="52">
        <f t="shared" si="22"/>
        <v>0</v>
      </c>
    </row>
    <row r="167" spans="1:9" x14ac:dyDescent="0.25">
      <c r="F167" s="52"/>
      <c r="G167" s="53">
        <v>0</v>
      </c>
      <c r="H167" s="52">
        <f t="shared" si="22"/>
        <v>0</v>
      </c>
    </row>
    <row r="168" spans="1:9" x14ac:dyDescent="0.25">
      <c r="F168" s="52" t="s">
        <v>161</v>
      </c>
      <c r="G168" s="53">
        <v>0</v>
      </c>
      <c r="H168" s="52">
        <f t="shared" si="22"/>
        <v>0</v>
      </c>
    </row>
    <row r="170" spans="1:9" x14ac:dyDescent="0.25">
      <c r="F170" s="48" t="s">
        <v>162</v>
      </c>
      <c r="G170" s="49"/>
      <c r="H170" s="50">
        <f>SUM(H163:H168,H159)</f>
        <v>156.30000000000001</v>
      </c>
    </row>
  </sheetData>
  <mergeCells count="22">
    <mergeCell ref="A16:I16"/>
    <mergeCell ref="A11:C11"/>
    <mergeCell ref="A12:I12"/>
    <mergeCell ref="A13:I13"/>
    <mergeCell ref="A14:I14"/>
    <mergeCell ref="A15:I15"/>
    <mergeCell ref="A1:D1"/>
    <mergeCell ref="A22:I22"/>
    <mergeCell ref="A114:H114"/>
    <mergeCell ref="A129:H129"/>
    <mergeCell ref="A144:F144"/>
    <mergeCell ref="A39:F39"/>
    <mergeCell ref="A54:F54"/>
    <mergeCell ref="A69:F69"/>
    <mergeCell ref="A84:H84"/>
    <mergeCell ref="A99:H99"/>
    <mergeCell ref="A17:I17"/>
    <mergeCell ref="A18:I18"/>
    <mergeCell ref="A19:I19"/>
    <mergeCell ref="A20:I20"/>
    <mergeCell ref="A21:I21"/>
    <mergeCell ref="A24:F24"/>
  </mergeCells>
  <dataValidations count="2">
    <dataValidation allowBlank="1" showInputMessage="1" showErrorMessage="1" sqref="D36"/>
    <dataValidation type="list" allowBlank="1" showInputMessage="1" showErrorMessage="1" sqref="D116:D125 D101:D110 D86:D95 D41:D50 D71:D80 D26:D35 D56:D65 D131:D140 D146:D155">
      <formula1>$D$4:$D$8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46"/>
  <sheetViews>
    <sheetView workbookViewId="0">
      <selection activeCell="H18" sqref="H18"/>
    </sheetView>
  </sheetViews>
  <sheetFormatPr defaultRowHeight="12.75" x14ac:dyDescent="0.25"/>
  <cols>
    <col min="1" max="1" width="26.7109375" style="3" customWidth="1"/>
    <col min="2" max="2" width="8.42578125" style="3" customWidth="1"/>
    <col min="3" max="3" width="7.140625" style="3" customWidth="1"/>
    <col min="4" max="4" width="8" style="3" customWidth="1"/>
    <col min="5" max="5" width="7.7109375" style="4" customWidth="1"/>
    <col min="6" max="6" width="8.7109375" style="3" customWidth="1"/>
    <col min="7" max="7" width="6.7109375" style="3" customWidth="1"/>
    <col min="8" max="8" width="17.7109375" style="3" customWidth="1"/>
    <col min="9" max="9" width="14.42578125" style="3" customWidth="1"/>
    <col min="10" max="10" width="15.28515625" style="3" customWidth="1"/>
    <col min="11" max="11" width="11.5703125" style="3" hidden="1" customWidth="1"/>
    <col min="12" max="12" width="14.42578125" style="3" hidden="1" customWidth="1"/>
    <col min="13" max="13" width="7.140625" style="3" customWidth="1"/>
    <col min="14" max="14" width="5.42578125" style="3" customWidth="1"/>
    <col min="15" max="15" width="6.85546875" style="3" customWidth="1"/>
    <col min="16" max="16" width="8" style="3" customWidth="1"/>
    <col min="17" max="17" width="7" style="3" customWidth="1"/>
    <col min="18" max="18" width="7.42578125" style="3" customWidth="1"/>
    <col min="19" max="19" width="7.7109375" style="3" customWidth="1"/>
    <col min="20" max="20" width="8.85546875" style="3" customWidth="1"/>
    <col min="21" max="25" width="9.140625" style="3"/>
    <col min="26" max="26" width="12.7109375" style="3" customWidth="1"/>
    <col min="27" max="16384" width="9.140625" style="3"/>
  </cols>
  <sheetData>
    <row r="1" spans="1:39" ht="32.25" customHeight="1" x14ac:dyDescent="0.25">
      <c r="A1" s="237" t="s">
        <v>184</v>
      </c>
      <c r="B1" s="237"/>
      <c r="C1" s="237"/>
      <c r="D1" s="237"/>
      <c r="E1" s="237"/>
      <c r="F1" s="237"/>
      <c r="G1" s="222" t="s">
        <v>185</v>
      </c>
      <c r="H1" s="238"/>
      <c r="I1" s="239"/>
      <c r="J1" s="239"/>
      <c r="K1" s="239"/>
      <c r="L1" s="239"/>
      <c r="M1" s="239"/>
      <c r="N1" s="239"/>
      <c r="O1" s="55" t="s">
        <v>186</v>
      </c>
      <c r="P1" s="56"/>
      <c r="Q1" s="240" t="s">
        <v>187</v>
      </c>
      <c r="R1" s="241"/>
      <c r="S1" s="56"/>
      <c r="T1" s="57">
        <f xml:space="preserve"> P1</f>
        <v>0</v>
      </c>
      <c r="W1" s="58"/>
      <c r="X1" s="58"/>
      <c r="Y1" s="58"/>
      <c r="Z1" s="58"/>
    </row>
    <row r="2" spans="1:39" s="58" customFormat="1" ht="17.25" customHeight="1" x14ac:dyDescent="0.25">
      <c r="A2" s="59"/>
      <c r="B2" s="59"/>
      <c r="C2" s="60"/>
      <c r="D2" s="60"/>
      <c r="E2" s="59"/>
      <c r="F2" s="60"/>
      <c r="G2" s="61"/>
      <c r="H2" s="62"/>
      <c r="I2" s="62"/>
      <c r="J2" s="62"/>
      <c r="K2" s="62"/>
      <c r="L2" s="62"/>
      <c r="M2" s="62"/>
      <c r="N2" s="62"/>
      <c r="O2" s="62"/>
      <c r="P2" s="62"/>
      <c r="Q2" s="62"/>
    </row>
    <row r="3" spans="1:39" x14ac:dyDescent="0.25">
      <c r="A3" s="63" t="s">
        <v>188</v>
      </c>
      <c r="C3" s="58"/>
      <c r="E3" s="242" t="s">
        <v>189</v>
      </c>
      <c r="F3" s="242"/>
      <c r="G3" s="242"/>
      <c r="H3" s="242"/>
      <c r="I3" s="242"/>
      <c r="J3" s="242"/>
      <c r="O3" s="58"/>
      <c r="Q3" s="58"/>
      <c r="R3" s="63" t="s">
        <v>190</v>
      </c>
      <c r="W3" s="58"/>
      <c r="X3" s="236" t="s">
        <v>191</v>
      </c>
      <c r="Y3" s="236"/>
      <c r="Z3" s="236"/>
      <c r="AA3" s="236"/>
    </row>
    <row r="4" spans="1:39" s="73" customFormat="1" ht="51" x14ac:dyDescent="0.25">
      <c r="A4" s="64" t="s">
        <v>192</v>
      </c>
      <c r="B4" s="65" t="s">
        <v>193</v>
      </c>
      <c r="C4" s="64" t="s">
        <v>194</v>
      </c>
      <c r="D4" s="66"/>
      <c r="E4" s="64" t="s">
        <v>195</v>
      </c>
      <c r="F4" s="64" t="s">
        <v>196</v>
      </c>
      <c r="G4" s="64" t="s">
        <v>197</v>
      </c>
      <c r="H4" s="64" t="s">
        <v>198</v>
      </c>
      <c r="I4" s="64" t="s">
        <v>199</v>
      </c>
      <c r="J4" s="64" t="s">
        <v>200</v>
      </c>
      <c r="K4" s="64" t="s">
        <v>201</v>
      </c>
      <c r="L4" s="67" t="s">
        <v>202</v>
      </c>
      <c r="M4" s="68" t="s">
        <v>203</v>
      </c>
      <c r="N4" s="64" t="s">
        <v>204</v>
      </c>
      <c r="O4" s="66" t="s">
        <v>205</v>
      </c>
      <c r="P4" s="66" t="s">
        <v>206</v>
      </c>
      <c r="Q4" s="66" t="s">
        <v>207</v>
      </c>
      <c r="R4" s="66" t="s">
        <v>208</v>
      </c>
      <c r="S4" s="66" t="s">
        <v>209</v>
      </c>
      <c r="T4" s="66" t="s">
        <v>210</v>
      </c>
      <c r="U4" s="69"/>
      <c r="V4" s="70"/>
      <c r="W4" s="71"/>
      <c r="X4" s="72" t="s">
        <v>208</v>
      </c>
      <c r="Y4" s="72" t="s">
        <v>209</v>
      </c>
      <c r="Z4" s="72" t="s">
        <v>210</v>
      </c>
      <c r="AA4" s="72"/>
      <c r="AB4" s="71"/>
      <c r="AC4" s="71"/>
      <c r="AD4" s="71"/>
      <c r="AE4" s="71"/>
      <c r="AF4" s="71"/>
      <c r="AG4" s="71"/>
      <c r="AH4" s="71"/>
      <c r="AI4" s="71"/>
      <c r="AJ4" s="71"/>
      <c r="AK4" s="71"/>
      <c r="AL4" s="71"/>
      <c r="AM4" s="71"/>
    </row>
    <row r="5" spans="1:39" ht="29.25" customHeight="1" x14ac:dyDescent="0.25">
      <c r="A5" s="64" t="s">
        <v>211</v>
      </c>
      <c r="B5" s="74">
        <v>0.2</v>
      </c>
      <c r="C5" s="75">
        <f>C$9*B5</f>
        <v>31.260000000000005</v>
      </c>
      <c r="D5" s="76"/>
      <c r="E5" s="77"/>
      <c r="F5" s="77"/>
      <c r="G5" s="77"/>
      <c r="H5" s="77"/>
      <c r="I5" s="77"/>
      <c r="J5" s="77"/>
      <c r="K5" s="75">
        <f>SUM(E5:G5)*N5</f>
        <v>0</v>
      </c>
      <c r="L5" s="75">
        <f>SUM(H5:J5)*N5</f>
        <v>0</v>
      </c>
      <c r="M5" s="78">
        <f>SUM(E5:J5)</f>
        <v>0</v>
      </c>
      <c r="N5" s="79"/>
      <c r="O5" s="80">
        <f>M5*N5</f>
        <v>0</v>
      </c>
      <c r="P5" s="80">
        <f>C5+C5* (D$24)/(C$31-C$28-D$24)</f>
        <v>34.639459459459466</v>
      </c>
      <c r="Q5" s="80">
        <f>N5/5</f>
        <v>0</v>
      </c>
      <c r="R5" s="80">
        <f>(E5*B$37 + F5*B$38 + G5*B$39)*8*N5</f>
        <v>0</v>
      </c>
      <c r="S5" s="80">
        <f>(H5*B$42 + I5*B$43 + J5*B$44)*8*N5</f>
        <v>0</v>
      </c>
      <c r="T5" s="80">
        <f>SUM(R5:S5)</f>
        <v>0</v>
      </c>
      <c r="U5" s="80"/>
      <c r="V5" s="14"/>
      <c r="W5" s="58"/>
      <c r="X5" s="81">
        <f xml:space="preserve"> R5 *S$1</f>
        <v>0</v>
      </c>
      <c r="Y5" s="81">
        <f xml:space="preserve"> S5 * S$1</f>
        <v>0</v>
      </c>
      <c r="Z5" s="81">
        <f>SUM(X5:Y5)</f>
        <v>0</v>
      </c>
      <c r="AA5" s="81"/>
      <c r="AB5" s="58"/>
      <c r="AC5" s="58"/>
      <c r="AD5" s="58"/>
      <c r="AE5" s="58"/>
      <c r="AF5" s="58"/>
      <c r="AG5" s="58"/>
      <c r="AH5" s="58"/>
      <c r="AI5" s="58"/>
      <c r="AJ5" s="58"/>
      <c r="AK5" s="58"/>
      <c r="AL5" s="58"/>
      <c r="AM5" s="58"/>
    </row>
    <row r="6" spans="1:39" x14ac:dyDescent="0.25">
      <c r="A6" s="82"/>
      <c r="B6" s="83"/>
      <c r="C6" s="84"/>
      <c r="D6" s="85"/>
      <c r="F6" s="4"/>
      <c r="G6" s="4"/>
      <c r="H6" s="4"/>
      <c r="I6" s="4"/>
      <c r="J6" s="4"/>
      <c r="K6" s="86"/>
      <c r="L6" s="85"/>
      <c r="M6" s="87"/>
      <c r="N6" s="88"/>
      <c r="O6" s="89"/>
      <c r="P6" s="89"/>
      <c r="Q6" s="90"/>
      <c r="R6" s="89"/>
      <c r="S6" s="89"/>
      <c r="T6" s="89"/>
      <c r="U6" s="90"/>
      <c r="V6" s="14"/>
      <c r="W6" s="58"/>
      <c r="X6" s="91"/>
      <c r="Y6" s="14"/>
      <c r="Z6" s="4"/>
      <c r="AA6" s="92"/>
      <c r="AB6" s="58"/>
      <c r="AC6" s="58"/>
      <c r="AD6" s="58"/>
      <c r="AE6" s="58"/>
      <c r="AF6" s="58"/>
      <c r="AG6" s="58"/>
      <c r="AH6" s="58"/>
      <c r="AI6" s="58"/>
      <c r="AJ6" s="58"/>
      <c r="AK6" s="58"/>
      <c r="AL6" s="58"/>
      <c r="AM6" s="58"/>
    </row>
    <row r="7" spans="1:39" ht="12.75" customHeight="1" x14ac:dyDescent="0.25">
      <c r="A7" s="64" t="s">
        <v>212</v>
      </c>
      <c r="B7" s="74">
        <v>0.3</v>
      </c>
      <c r="C7" s="75">
        <f>C$9*B7</f>
        <v>46.89</v>
      </c>
      <c r="D7" s="76"/>
      <c r="E7" s="77"/>
      <c r="F7" s="77"/>
      <c r="G7" s="77"/>
      <c r="H7" s="77"/>
      <c r="I7" s="77"/>
      <c r="J7" s="77"/>
      <c r="K7" s="75">
        <f>SUM(E7:G7)*N7</f>
        <v>0</v>
      </c>
      <c r="L7" s="75">
        <f>SUM(H7:J7)*N7</f>
        <v>0</v>
      </c>
      <c r="M7" s="93">
        <f>SUM(E7:J7)</f>
        <v>0</v>
      </c>
      <c r="N7" s="77"/>
      <c r="O7" s="75">
        <f>M7*N7</f>
        <v>0</v>
      </c>
      <c r="P7" s="75">
        <f>C7+C7* (D$24)/(C$31-C$28-D$24)</f>
        <v>51.959189189189189</v>
      </c>
      <c r="Q7" s="75">
        <f>N7/5</f>
        <v>0</v>
      </c>
      <c r="R7" s="75">
        <f>(E7*B$37 + F7*B$38 + G7*B$39)*8*N7</f>
        <v>0</v>
      </c>
      <c r="S7" s="75">
        <f>(H7*B$42 + I7*B$43 + J7*B$44)*8*N7</f>
        <v>0</v>
      </c>
      <c r="T7" s="75">
        <f>SUM(R7:S7)</f>
        <v>0</v>
      </c>
      <c r="U7" s="75"/>
      <c r="V7" s="14"/>
      <c r="W7" s="58"/>
      <c r="X7" s="81">
        <f xml:space="preserve"> R7 *S$1</f>
        <v>0</v>
      </c>
      <c r="Y7" s="81">
        <f xml:space="preserve"> S7 * S$1</f>
        <v>0</v>
      </c>
      <c r="Z7" s="81">
        <f>SUM(X7:Y7)</f>
        <v>0</v>
      </c>
      <c r="AA7" s="81"/>
      <c r="AB7" s="58"/>
      <c r="AC7" s="58"/>
      <c r="AD7" s="58"/>
      <c r="AE7" s="58"/>
      <c r="AF7" s="58"/>
      <c r="AG7" s="58"/>
      <c r="AH7" s="58"/>
      <c r="AI7" s="58"/>
      <c r="AJ7" s="58"/>
      <c r="AK7" s="58"/>
      <c r="AL7" s="58"/>
      <c r="AM7" s="58"/>
    </row>
    <row r="8" spans="1:39" x14ac:dyDescent="0.25">
      <c r="A8" s="91"/>
      <c r="B8" s="94"/>
      <c r="C8" s="84"/>
      <c r="D8" s="85"/>
      <c r="F8" s="4"/>
      <c r="G8" s="4"/>
      <c r="H8" s="4"/>
      <c r="I8" s="4"/>
      <c r="J8" s="4"/>
      <c r="K8" s="86"/>
      <c r="L8" s="85"/>
      <c r="M8" s="87"/>
      <c r="N8" s="88"/>
      <c r="O8" s="89"/>
      <c r="P8" s="89"/>
      <c r="Q8" s="90"/>
      <c r="R8" s="89"/>
      <c r="S8" s="89"/>
      <c r="T8" s="89"/>
      <c r="U8" s="90"/>
      <c r="V8" s="14"/>
      <c r="W8" s="58"/>
      <c r="X8" s="91"/>
      <c r="Y8" s="4"/>
      <c r="Z8" s="4"/>
      <c r="AA8" s="92"/>
      <c r="AB8" s="58"/>
      <c r="AC8" s="58"/>
      <c r="AD8" s="58"/>
      <c r="AE8" s="58"/>
      <c r="AF8" s="58"/>
      <c r="AG8" s="58"/>
      <c r="AH8" s="58"/>
      <c r="AI8" s="58"/>
      <c r="AJ8" s="58"/>
      <c r="AK8" s="58"/>
      <c r="AL8" s="58"/>
      <c r="AM8" s="58"/>
    </row>
    <row r="9" spans="1:39" x14ac:dyDescent="0.25">
      <c r="A9" s="64" t="s">
        <v>213</v>
      </c>
      <c r="B9" s="95"/>
      <c r="C9" s="75">
        <f xml:space="preserve"> 'Components and Complexity'!H170</f>
        <v>156.30000000000001</v>
      </c>
      <c r="D9" s="76"/>
      <c r="E9" s="96"/>
      <c r="F9" s="96"/>
      <c r="G9" s="96"/>
      <c r="H9" s="96"/>
      <c r="I9" s="96"/>
      <c r="J9" s="96"/>
      <c r="K9" s="75">
        <f>SUM(E9:G9)*N9</f>
        <v>0</v>
      </c>
      <c r="L9" s="75">
        <f>SUM(H9:J9)*N9</f>
        <v>0</v>
      </c>
      <c r="M9" s="75">
        <f>SUM(E9:J9)</f>
        <v>0</v>
      </c>
      <c r="N9" s="97"/>
      <c r="O9" s="75">
        <f>M9*N9</f>
        <v>0</v>
      </c>
      <c r="P9" s="75">
        <f xml:space="preserve"> D16+D16* (D$24)/(C$31-C$28-D$24)</f>
        <v>181.85716216216218</v>
      </c>
      <c r="Q9" s="75">
        <f>N9/5</f>
        <v>0</v>
      </c>
      <c r="R9" s="75">
        <f>(E9*B$37 + F9*B$38 + G9*B$39)*8*N9</f>
        <v>0</v>
      </c>
      <c r="S9" s="75">
        <f>(H9*B$42 + I9*B$43 + J9*B$44)*8*N9</f>
        <v>0</v>
      </c>
      <c r="T9" s="75">
        <f>SUM(R9:S9)</f>
        <v>0</v>
      </c>
      <c r="U9" s="75"/>
      <c r="V9" s="14"/>
      <c r="W9" s="58"/>
      <c r="X9" s="81">
        <f xml:space="preserve"> R9 *S$1</f>
        <v>0</v>
      </c>
      <c r="Y9" s="81">
        <f xml:space="preserve"> S9 * S$1</f>
        <v>0</v>
      </c>
      <c r="Z9" s="81">
        <f>SUM(X9:Y9)</f>
        <v>0</v>
      </c>
      <c r="AA9" s="81"/>
      <c r="AB9" s="58"/>
      <c r="AC9" s="58"/>
      <c r="AD9" s="58"/>
      <c r="AE9" s="58"/>
      <c r="AF9" s="58"/>
      <c r="AG9" s="58"/>
      <c r="AH9" s="58"/>
      <c r="AI9" s="58"/>
      <c r="AJ9" s="58"/>
      <c r="AK9" s="58"/>
      <c r="AL9" s="58"/>
      <c r="AM9" s="58"/>
    </row>
    <row r="10" spans="1:39" x14ac:dyDescent="0.25">
      <c r="A10" s="91"/>
      <c r="B10" s="94"/>
      <c r="C10" s="84"/>
      <c r="D10" s="85"/>
      <c r="F10" s="4"/>
      <c r="G10" s="4"/>
      <c r="H10" s="4"/>
      <c r="I10" s="4"/>
      <c r="J10" s="98"/>
      <c r="K10" s="86"/>
      <c r="L10" s="85"/>
      <c r="M10" s="85"/>
      <c r="N10" s="4"/>
      <c r="O10" s="14"/>
      <c r="P10" s="4"/>
      <c r="Q10" s="99"/>
      <c r="R10" s="4"/>
      <c r="S10" s="4"/>
      <c r="T10" s="4"/>
      <c r="U10" s="92"/>
      <c r="V10" s="14"/>
      <c r="W10" s="58"/>
      <c r="X10" s="91"/>
      <c r="Y10" s="4"/>
      <c r="Z10" s="4"/>
      <c r="AA10" s="92"/>
      <c r="AB10" s="58"/>
      <c r="AC10" s="58"/>
      <c r="AD10" s="58"/>
      <c r="AE10" s="58"/>
      <c r="AF10" s="58"/>
      <c r="AG10" s="58"/>
      <c r="AH10" s="58"/>
      <c r="AI10" s="58"/>
      <c r="AJ10" s="58"/>
      <c r="AK10" s="58"/>
      <c r="AL10" s="58"/>
      <c r="AM10" s="58"/>
    </row>
    <row r="11" spans="1:39" x14ac:dyDescent="0.25">
      <c r="A11" s="66" t="s">
        <v>214</v>
      </c>
      <c r="B11" s="83"/>
      <c r="C11" s="84"/>
      <c r="F11" s="4"/>
      <c r="G11" s="4"/>
      <c r="H11" s="4"/>
      <c r="I11" s="4"/>
      <c r="J11" s="98"/>
      <c r="K11" s="86"/>
      <c r="L11" s="85"/>
      <c r="M11" s="85"/>
      <c r="N11" s="4"/>
      <c r="O11" s="14"/>
      <c r="P11" s="4"/>
      <c r="Q11" s="99"/>
      <c r="R11" s="4"/>
      <c r="S11" s="4"/>
      <c r="T11" s="4"/>
      <c r="U11" s="92"/>
      <c r="V11" s="14"/>
      <c r="W11" s="58"/>
      <c r="X11" s="91"/>
      <c r="Y11" s="4"/>
      <c r="Z11" s="4"/>
      <c r="AA11" s="92"/>
      <c r="AB11" s="58"/>
      <c r="AC11" s="58"/>
      <c r="AD11" s="58"/>
      <c r="AE11" s="58"/>
      <c r="AF11" s="58"/>
      <c r="AG11" s="58"/>
      <c r="AH11" s="58"/>
      <c r="AI11" s="58"/>
      <c r="AJ11" s="58"/>
      <c r="AK11" s="58"/>
      <c r="AL11" s="58"/>
      <c r="AM11" s="58"/>
    </row>
    <row r="12" spans="1:39" ht="25.5" x14ac:dyDescent="0.25">
      <c r="A12" s="159" t="s">
        <v>279</v>
      </c>
      <c r="B12" s="160">
        <v>0.05</v>
      </c>
      <c r="C12" s="159">
        <f>C$9*B12</f>
        <v>7.8150000000000013</v>
      </c>
      <c r="D12" s="101" t="s">
        <v>215</v>
      </c>
      <c r="F12" s="4"/>
      <c r="G12" s="4"/>
      <c r="H12" s="4"/>
      <c r="I12" s="4"/>
      <c r="J12" s="98"/>
      <c r="K12" s="86"/>
      <c r="L12" s="85"/>
      <c r="M12" s="85"/>
      <c r="N12" s="4"/>
      <c r="O12" s="14"/>
      <c r="P12" s="4"/>
      <c r="Q12" s="99"/>
      <c r="R12" s="4"/>
      <c r="S12" s="4"/>
      <c r="T12" s="4"/>
      <c r="U12" s="92"/>
      <c r="V12" s="14"/>
      <c r="W12" s="58"/>
      <c r="X12" s="91"/>
      <c r="Y12" s="4"/>
      <c r="Z12" s="4"/>
      <c r="AA12" s="92"/>
      <c r="AB12" s="58"/>
      <c r="AC12" s="58"/>
      <c r="AD12" s="58"/>
      <c r="AE12" s="58"/>
      <c r="AF12" s="58"/>
      <c r="AG12" s="58"/>
      <c r="AH12" s="58"/>
      <c r="AI12" s="58"/>
      <c r="AJ12" s="58"/>
      <c r="AK12" s="58"/>
      <c r="AL12" s="58"/>
      <c r="AM12" s="58"/>
    </row>
    <row r="13" spans="1:39" ht="25.5" x14ac:dyDescent="0.25">
      <c r="A13" s="159" t="s">
        <v>280</v>
      </c>
      <c r="B13" s="160">
        <v>0</v>
      </c>
      <c r="C13" s="159">
        <f>C$9*B13</f>
        <v>0</v>
      </c>
      <c r="D13" s="102"/>
      <c r="F13" s="4"/>
      <c r="G13" s="4"/>
      <c r="H13" s="4"/>
      <c r="I13" s="4"/>
      <c r="J13" s="98"/>
      <c r="K13" s="86"/>
      <c r="L13" s="85"/>
      <c r="M13" s="85"/>
      <c r="N13" s="4"/>
      <c r="O13" s="14"/>
      <c r="P13" s="4"/>
      <c r="Q13" s="99"/>
      <c r="R13" s="4"/>
      <c r="S13" s="4"/>
      <c r="T13" s="4"/>
      <c r="U13" s="92"/>
      <c r="V13" s="14"/>
      <c r="W13" s="58"/>
      <c r="X13" s="91"/>
      <c r="Y13" s="4"/>
      <c r="Z13" s="4"/>
      <c r="AA13" s="92"/>
      <c r="AB13" s="58"/>
      <c r="AC13" s="58"/>
      <c r="AD13" s="58"/>
      <c r="AE13" s="58"/>
      <c r="AF13" s="58"/>
      <c r="AG13" s="58"/>
      <c r="AH13" s="58"/>
      <c r="AI13" s="58"/>
      <c r="AJ13" s="58"/>
      <c r="AK13" s="58"/>
      <c r="AL13" s="58"/>
      <c r="AM13" s="58"/>
    </row>
    <row r="14" spans="1:39" x14ac:dyDescent="0.25">
      <c r="A14" s="159" t="s">
        <v>281</v>
      </c>
      <c r="B14" s="160">
        <v>0</v>
      </c>
      <c r="C14" s="159">
        <f>C$9*B14</f>
        <v>0</v>
      </c>
      <c r="D14" s="102"/>
      <c r="F14" s="4"/>
      <c r="G14" s="4"/>
      <c r="H14" s="4"/>
      <c r="I14" s="4"/>
      <c r="J14" s="98"/>
      <c r="K14" s="86"/>
      <c r="L14" s="85"/>
      <c r="M14" s="85"/>
      <c r="N14" s="4"/>
      <c r="O14" s="14"/>
      <c r="P14" s="4"/>
      <c r="Q14" s="99"/>
      <c r="R14" s="4"/>
      <c r="S14" s="4"/>
      <c r="T14" s="4"/>
      <c r="U14" s="92"/>
      <c r="V14" s="14"/>
      <c r="W14" s="58"/>
      <c r="X14" s="91"/>
      <c r="Y14" s="4"/>
      <c r="Z14" s="4"/>
      <c r="AA14" s="92"/>
      <c r="AB14" s="58"/>
      <c r="AC14" s="58"/>
      <c r="AD14" s="58"/>
      <c r="AE14" s="58"/>
      <c r="AF14" s="58"/>
      <c r="AG14" s="58"/>
      <c r="AH14" s="58"/>
      <c r="AI14" s="58"/>
      <c r="AJ14" s="58"/>
      <c r="AK14" s="58"/>
      <c r="AL14" s="58"/>
      <c r="AM14" s="58"/>
    </row>
    <row r="15" spans="1:39" ht="29.25" customHeight="1" x14ac:dyDescent="0.25">
      <c r="A15" s="158" t="s">
        <v>216</v>
      </c>
      <c r="B15" s="233"/>
      <c r="C15" s="234"/>
      <c r="D15" s="103">
        <f>SUM(C12:C14)</f>
        <v>7.8150000000000013</v>
      </c>
      <c r="E15" s="14"/>
      <c r="F15" s="14"/>
      <c r="G15" s="14"/>
      <c r="H15" s="14"/>
      <c r="I15" s="14"/>
      <c r="J15" s="98"/>
      <c r="K15" s="86"/>
      <c r="L15" s="85"/>
      <c r="M15" s="85"/>
      <c r="N15" s="14"/>
      <c r="O15" s="14"/>
      <c r="P15" s="14"/>
      <c r="Q15" s="99"/>
      <c r="R15" s="14"/>
      <c r="S15" s="14"/>
      <c r="T15" s="14"/>
      <c r="U15" s="99"/>
      <c r="V15" s="14"/>
      <c r="W15" s="58"/>
      <c r="X15" s="104"/>
      <c r="Y15" s="14"/>
      <c r="Z15" s="14"/>
      <c r="AA15" s="99"/>
      <c r="AB15" s="58"/>
      <c r="AC15" s="58"/>
      <c r="AD15" s="58"/>
      <c r="AE15" s="58"/>
      <c r="AF15" s="58"/>
      <c r="AG15" s="58"/>
      <c r="AH15" s="58"/>
      <c r="AI15" s="58"/>
      <c r="AJ15" s="58"/>
      <c r="AK15" s="58"/>
      <c r="AL15" s="58"/>
      <c r="AM15" s="58"/>
    </row>
    <row r="16" spans="1:39" ht="25.5" x14ac:dyDescent="0.25">
      <c r="A16" s="105" t="s">
        <v>217</v>
      </c>
      <c r="B16" s="106"/>
      <c r="C16" s="107"/>
      <c r="D16" s="108">
        <f>SUM(C9+D15)</f>
        <v>164.11500000000001</v>
      </c>
      <c r="F16" s="4"/>
      <c r="G16" s="4"/>
      <c r="H16" s="4"/>
      <c r="I16" s="4"/>
      <c r="J16" s="98"/>
      <c r="K16" s="86"/>
      <c r="L16" s="85"/>
      <c r="M16" s="85"/>
      <c r="N16" s="4"/>
      <c r="O16" s="14"/>
      <c r="P16" s="4"/>
      <c r="Q16" s="99"/>
      <c r="R16" s="4"/>
      <c r="S16" s="4"/>
      <c r="T16" s="4"/>
      <c r="U16" s="92"/>
      <c r="V16" s="14"/>
      <c r="W16" s="58"/>
      <c r="X16" s="91"/>
      <c r="Y16" s="4"/>
      <c r="Z16" s="4"/>
      <c r="AA16" s="92"/>
      <c r="AB16" s="58"/>
      <c r="AC16" s="58"/>
      <c r="AD16" s="58"/>
      <c r="AE16" s="58"/>
      <c r="AF16" s="58"/>
      <c r="AG16" s="58"/>
      <c r="AH16" s="58"/>
      <c r="AI16" s="58"/>
      <c r="AJ16" s="58"/>
      <c r="AK16" s="58"/>
      <c r="AL16" s="58"/>
      <c r="AM16" s="58"/>
    </row>
    <row r="17" spans="1:39" x14ac:dyDescent="0.25">
      <c r="A17" s="91"/>
      <c r="B17" s="83"/>
      <c r="C17" s="84"/>
      <c r="D17" s="85"/>
      <c r="F17" s="4"/>
      <c r="G17" s="4"/>
      <c r="H17" s="4"/>
      <c r="I17" s="4"/>
      <c r="J17" s="98"/>
      <c r="K17" s="86"/>
      <c r="L17" s="85"/>
      <c r="M17" s="85"/>
      <c r="N17" s="4"/>
      <c r="O17" s="14"/>
      <c r="P17" s="4"/>
      <c r="Q17" s="99"/>
      <c r="R17" s="4"/>
      <c r="S17" s="4"/>
      <c r="T17" s="4"/>
      <c r="U17" s="92"/>
      <c r="V17" s="14"/>
      <c r="W17" s="58"/>
      <c r="X17" s="91"/>
      <c r="Y17" s="4"/>
      <c r="Z17" s="4"/>
      <c r="AA17" s="92"/>
      <c r="AB17" s="58"/>
      <c r="AC17" s="58"/>
      <c r="AD17" s="58"/>
      <c r="AE17" s="58"/>
      <c r="AF17" s="58"/>
      <c r="AG17" s="58"/>
      <c r="AH17" s="58"/>
      <c r="AI17" s="58"/>
      <c r="AJ17" s="58"/>
      <c r="AK17" s="58"/>
      <c r="AL17" s="58"/>
      <c r="AM17" s="58"/>
    </row>
    <row r="18" spans="1:39" ht="37.5" customHeight="1" x14ac:dyDescent="0.25">
      <c r="A18" s="64" t="s">
        <v>270</v>
      </c>
      <c r="B18" s="74">
        <v>0.2</v>
      </c>
      <c r="C18" s="75">
        <f>C$9*B18</f>
        <v>31.260000000000005</v>
      </c>
      <c r="D18" s="76"/>
      <c r="E18" s="96"/>
      <c r="F18" s="96"/>
      <c r="G18" s="96"/>
      <c r="H18" s="96"/>
      <c r="I18" s="96"/>
      <c r="J18" s="96"/>
      <c r="K18" s="75">
        <f>SUM(E18:G18)*N18</f>
        <v>0</v>
      </c>
      <c r="L18" s="75">
        <f>SUM(H18:J18)*N18</f>
        <v>0</v>
      </c>
      <c r="M18" s="75">
        <f>SUM(E18:J18)</f>
        <v>0</v>
      </c>
      <c r="N18" s="109"/>
      <c r="O18" s="75">
        <f>M18*N18</f>
        <v>0</v>
      </c>
      <c r="P18" s="75">
        <f>C18+C18* (D$24)/(C$31-C$28-D$24)</f>
        <v>34.639459459459466</v>
      </c>
      <c r="Q18" s="75">
        <f>N18/5</f>
        <v>0</v>
      </c>
      <c r="R18" s="75">
        <f>(E18*B$37 + F18*B$38 + G18*B$39)*8*N18</f>
        <v>0</v>
      </c>
      <c r="S18" s="75">
        <f>(H18*B$42 + I18*B$43 + J18*B$44)*8*N18</f>
        <v>0</v>
      </c>
      <c r="T18" s="75">
        <f>SUM(R18:S18)</f>
        <v>0</v>
      </c>
      <c r="U18" s="75"/>
      <c r="V18" s="14"/>
      <c r="W18" s="58"/>
      <c r="X18" s="81">
        <f xml:space="preserve"> R18 *S$1</f>
        <v>0</v>
      </c>
      <c r="Y18" s="81">
        <f xml:space="preserve"> S18 * S$1</f>
        <v>0</v>
      </c>
      <c r="Z18" s="81">
        <f>SUM(X18:Y18)</f>
        <v>0</v>
      </c>
      <c r="AA18" s="81"/>
      <c r="AB18" s="58"/>
      <c r="AC18" s="58"/>
      <c r="AD18" s="58"/>
      <c r="AE18" s="58"/>
      <c r="AF18" s="58"/>
      <c r="AG18" s="58"/>
      <c r="AH18" s="58"/>
      <c r="AI18" s="58"/>
      <c r="AJ18" s="58"/>
      <c r="AK18" s="58"/>
      <c r="AL18" s="58"/>
      <c r="AM18" s="58"/>
    </row>
    <row r="19" spans="1:39" x14ac:dyDescent="0.25">
      <c r="A19" s="91"/>
      <c r="B19" s="83"/>
      <c r="C19" s="84"/>
      <c r="D19" s="85"/>
      <c r="F19" s="4"/>
      <c r="G19" s="4"/>
      <c r="H19" s="4"/>
      <c r="I19" s="4"/>
      <c r="J19" s="4"/>
      <c r="K19" s="86"/>
      <c r="L19" s="85"/>
      <c r="M19" s="87"/>
      <c r="N19" s="4"/>
      <c r="O19" s="14"/>
      <c r="P19" s="4"/>
      <c r="Q19" s="99"/>
      <c r="R19" s="4"/>
      <c r="S19" s="4"/>
      <c r="T19" s="4"/>
      <c r="U19" s="92"/>
      <c r="V19" s="14"/>
      <c r="W19" s="58"/>
      <c r="X19" s="91"/>
      <c r="Y19" s="4"/>
      <c r="Z19" s="4"/>
      <c r="AA19" s="92"/>
      <c r="AB19" s="58"/>
      <c r="AC19" s="58"/>
      <c r="AD19" s="58"/>
      <c r="AE19" s="58"/>
      <c r="AF19" s="58"/>
      <c r="AG19" s="58"/>
      <c r="AH19" s="58"/>
      <c r="AI19" s="58"/>
      <c r="AJ19" s="58"/>
      <c r="AK19" s="58"/>
      <c r="AL19" s="58"/>
      <c r="AM19" s="58"/>
    </row>
    <row r="20" spans="1:39" x14ac:dyDescent="0.25">
      <c r="A20" s="91"/>
      <c r="B20" s="83"/>
      <c r="C20" s="84"/>
      <c r="D20" s="85"/>
      <c r="F20" s="4"/>
      <c r="G20" s="4"/>
      <c r="H20" s="4"/>
      <c r="I20" s="4"/>
      <c r="J20" s="4"/>
      <c r="K20" s="86"/>
      <c r="L20" s="85"/>
      <c r="M20" s="87"/>
      <c r="N20" s="4"/>
      <c r="O20" s="14"/>
      <c r="P20" s="4"/>
      <c r="Q20" s="99"/>
      <c r="R20" s="4"/>
      <c r="S20" s="4"/>
      <c r="T20" s="4"/>
      <c r="U20" s="92"/>
      <c r="V20" s="14"/>
      <c r="W20" s="58"/>
      <c r="X20" s="91"/>
      <c r="Y20" s="4"/>
      <c r="Z20" s="4"/>
      <c r="AA20" s="92"/>
      <c r="AB20" s="58"/>
      <c r="AC20" s="58"/>
      <c r="AD20" s="58"/>
      <c r="AE20" s="58"/>
      <c r="AF20" s="58"/>
      <c r="AG20" s="58"/>
      <c r="AH20" s="58"/>
      <c r="AI20" s="58"/>
      <c r="AJ20" s="58"/>
      <c r="AK20" s="58"/>
      <c r="AL20" s="58"/>
      <c r="AM20" s="58"/>
    </row>
    <row r="21" spans="1:39" x14ac:dyDescent="0.25">
      <c r="A21" s="64" t="s">
        <v>218</v>
      </c>
      <c r="B21" s="74">
        <v>0.1</v>
      </c>
      <c r="C21" s="75">
        <f>C$9*B21</f>
        <v>15.630000000000003</v>
      </c>
      <c r="D21" s="87"/>
      <c r="E21" s="14"/>
      <c r="F21" s="14"/>
      <c r="G21" s="14"/>
      <c r="H21" s="14"/>
      <c r="I21" s="14"/>
      <c r="J21" s="14"/>
      <c r="K21" s="86"/>
      <c r="L21" s="85"/>
      <c r="M21" s="87"/>
      <c r="N21" s="14"/>
      <c r="O21" s="14"/>
      <c r="P21" s="14"/>
      <c r="Q21" s="99"/>
      <c r="R21" s="14"/>
      <c r="S21" s="14"/>
      <c r="T21" s="14"/>
      <c r="U21" s="99"/>
      <c r="V21" s="14"/>
      <c r="W21" s="58"/>
      <c r="X21" s="104"/>
      <c r="Y21" s="14"/>
      <c r="Z21" s="14"/>
      <c r="AA21" s="99"/>
      <c r="AB21" s="58"/>
      <c r="AC21" s="58"/>
      <c r="AD21" s="58"/>
      <c r="AE21" s="58"/>
      <c r="AF21" s="58"/>
      <c r="AG21" s="58"/>
      <c r="AH21" s="58"/>
      <c r="AI21" s="58"/>
      <c r="AJ21" s="58"/>
      <c r="AK21" s="58"/>
      <c r="AL21" s="58"/>
      <c r="AM21" s="58"/>
    </row>
    <row r="22" spans="1:39" x14ac:dyDescent="0.25">
      <c r="A22" s="91"/>
      <c r="B22" s="83"/>
      <c r="C22" s="84"/>
      <c r="D22" s="102"/>
      <c r="F22" s="4"/>
      <c r="G22" s="4"/>
      <c r="H22" s="4"/>
      <c r="I22" s="4"/>
      <c r="J22" s="4"/>
      <c r="K22" s="86"/>
      <c r="L22" s="85"/>
      <c r="M22" s="87"/>
      <c r="N22" s="4"/>
      <c r="O22" s="14"/>
      <c r="P22" s="4"/>
      <c r="Q22" s="99"/>
      <c r="R22" s="4"/>
      <c r="S22" s="4"/>
      <c r="T22" s="4"/>
      <c r="U22" s="92"/>
      <c r="V22" s="14"/>
      <c r="W22" s="58"/>
      <c r="X22" s="91"/>
      <c r="Y22" s="4"/>
      <c r="Z22" s="4"/>
      <c r="AA22" s="92"/>
      <c r="AB22" s="58"/>
      <c r="AC22" s="58"/>
      <c r="AD22" s="58"/>
      <c r="AE22" s="58"/>
      <c r="AF22" s="58"/>
      <c r="AG22" s="58"/>
      <c r="AH22" s="58"/>
      <c r="AI22" s="58"/>
      <c r="AJ22" s="58"/>
      <c r="AK22" s="58"/>
      <c r="AL22" s="58"/>
      <c r="AM22" s="58"/>
    </row>
    <row r="23" spans="1:39" x14ac:dyDescent="0.25">
      <c r="A23" s="66" t="s">
        <v>219</v>
      </c>
      <c r="B23" s="100">
        <v>0.1</v>
      </c>
      <c r="C23" s="103">
        <f>C$9*B23</f>
        <v>15.630000000000003</v>
      </c>
      <c r="D23" s="87"/>
      <c r="E23" s="14"/>
      <c r="F23" s="14"/>
      <c r="G23" s="14"/>
      <c r="H23" s="14"/>
      <c r="I23" s="14"/>
      <c r="J23" s="14"/>
      <c r="K23" s="86"/>
      <c r="L23" s="85"/>
      <c r="M23" s="87"/>
      <c r="N23" s="14"/>
      <c r="O23" s="14"/>
      <c r="P23" s="14"/>
      <c r="Q23" s="99"/>
      <c r="R23" s="14"/>
      <c r="S23" s="14"/>
      <c r="T23" s="14"/>
      <c r="U23" s="99"/>
      <c r="V23" s="14"/>
      <c r="W23" s="58"/>
      <c r="X23" s="104"/>
      <c r="Y23" s="14"/>
      <c r="Z23" s="14"/>
      <c r="AA23" s="99"/>
      <c r="AB23" s="58"/>
      <c r="AC23" s="58"/>
      <c r="AD23" s="58"/>
      <c r="AE23" s="58"/>
      <c r="AF23" s="58"/>
      <c r="AG23" s="58"/>
      <c r="AH23" s="58"/>
      <c r="AI23" s="58"/>
      <c r="AJ23" s="58"/>
      <c r="AK23" s="58"/>
      <c r="AL23" s="58"/>
      <c r="AM23" s="58"/>
    </row>
    <row r="24" spans="1:39" x14ac:dyDescent="0.25">
      <c r="A24" s="105" t="s">
        <v>220</v>
      </c>
      <c r="B24" s="106"/>
      <c r="C24" s="107"/>
      <c r="D24" s="110">
        <f>SUM(C21+C23)</f>
        <v>31.260000000000005</v>
      </c>
      <c r="F24" s="4"/>
      <c r="G24" s="4"/>
      <c r="H24" s="4"/>
      <c r="I24" s="4"/>
      <c r="J24" s="4"/>
      <c r="K24" s="86"/>
      <c r="L24" s="85"/>
      <c r="M24" s="87"/>
      <c r="N24" s="4"/>
      <c r="O24" s="14"/>
      <c r="P24" s="4"/>
      <c r="Q24" s="99"/>
      <c r="R24" s="4"/>
      <c r="S24" s="4"/>
      <c r="T24" s="4"/>
      <c r="U24" s="92"/>
      <c r="V24" s="14"/>
      <c r="W24" s="58"/>
      <c r="X24" s="91"/>
      <c r="Y24" s="4"/>
      <c r="Z24" s="4"/>
      <c r="AA24" s="92"/>
      <c r="AB24" s="58"/>
      <c r="AC24" s="58"/>
      <c r="AD24" s="58"/>
      <c r="AE24" s="58"/>
      <c r="AF24" s="58"/>
      <c r="AG24" s="58"/>
      <c r="AH24" s="58"/>
      <c r="AI24" s="58"/>
      <c r="AJ24" s="58"/>
      <c r="AK24" s="58"/>
      <c r="AL24" s="58"/>
      <c r="AM24" s="58"/>
    </row>
    <row r="25" spans="1:39" x14ac:dyDescent="0.25">
      <c r="A25" s="91"/>
      <c r="B25" s="83"/>
      <c r="C25" s="84"/>
      <c r="D25" s="102"/>
      <c r="F25" s="4"/>
      <c r="G25" s="4"/>
      <c r="H25" s="4"/>
      <c r="I25" s="4"/>
      <c r="J25" s="4"/>
      <c r="K25" s="86"/>
      <c r="L25" s="85"/>
      <c r="M25" s="87"/>
      <c r="N25" s="4"/>
      <c r="O25" s="14"/>
      <c r="P25" s="4"/>
      <c r="Q25" s="99"/>
      <c r="R25" s="4"/>
      <c r="S25" s="4"/>
      <c r="T25" s="4"/>
      <c r="U25" s="92"/>
      <c r="V25" s="14"/>
      <c r="W25" s="58"/>
      <c r="X25" s="91"/>
      <c r="Y25" s="4"/>
      <c r="Z25" s="4"/>
      <c r="AA25" s="92"/>
      <c r="AB25" s="58"/>
      <c r="AC25" s="58"/>
      <c r="AD25" s="58"/>
      <c r="AE25" s="58"/>
      <c r="AF25" s="58"/>
      <c r="AG25" s="58"/>
      <c r="AH25" s="58"/>
      <c r="AI25" s="58"/>
      <c r="AJ25" s="58"/>
      <c r="AK25" s="58"/>
      <c r="AL25" s="58"/>
      <c r="AM25" s="58"/>
    </row>
    <row r="26" spans="1:39" x14ac:dyDescent="0.25">
      <c r="A26" s="64" t="s">
        <v>221</v>
      </c>
      <c r="B26" s="111">
        <v>0.1</v>
      </c>
      <c r="C26" s="75">
        <f>C$9*B26</f>
        <v>15.630000000000003</v>
      </c>
      <c r="D26" s="76"/>
      <c r="E26" s="96"/>
      <c r="F26" s="96"/>
      <c r="G26" s="96"/>
      <c r="H26" s="96"/>
      <c r="I26" s="96"/>
      <c r="J26" s="96"/>
      <c r="K26" s="75">
        <f>SUM(E26:G26)*N26</f>
        <v>0</v>
      </c>
      <c r="L26" s="75">
        <f>SUM(H26:J26)*N26</f>
        <v>0</v>
      </c>
      <c r="M26" s="75">
        <f>SUM(E26:J26)</f>
        <v>0</v>
      </c>
      <c r="N26" s="96"/>
      <c r="O26" s="75">
        <f>M26*N26</f>
        <v>0</v>
      </c>
      <c r="P26" s="75">
        <f>C26+C26* (D$24)/(C$31-C$28-D$24)</f>
        <v>17.319729729729733</v>
      </c>
      <c r="Q26" s="75">
        <f>N26/5</f>
        <v>0</v>
      </c>
      <c r="R26" s="75">
        <f>(E26*B$37 + F26*B$38 + G26*B$39)*8*N26</f>
        <v>0</v>
      </c>
      <c r="S26" s="75">
        <f>(H26*B$42 + I26*B$43 + J26*B$44)*8*N26</f>
        <v>0</v>
      </c>
      <c r="T26" s="75">
        <f>SUM(R26:S26)</f>
        <v>0</v>
      </c>
      <c r="U26" s="75"/>
      <c r="V26" s="14"/>
      <c r="W26" s="58"/>
      <c r="X26" s="81">
        <f xml:space="preserve"> R26 *S$1</f>
        <v>0</v>
      </c>
      <c r="Y26" s="81">
        <f xml:space="preserve"> S26 * S$1</f>
        <v>0</v>
      </c>
      <c r="Z26" s="81">
        <f>SUM(X26:Y26)</f>
        <v>0</v>
      </c>
      <c r="AA26" s="81"/>
      <c r="AB26" s="58"/>
      <c r="AC26" s="58"/>
      <c r="AD26" s="58"/>
      <c r="AE26" s="58"/>
      <c r="AF26" s="58"/>
      <c r="AG26" s="58"/>
      <c r="AH26" s="58"/>
      <c r="AI26" s="58"/>
      <c r="AJ26" s="58"/>
      <c r="AK26" s="58"/>
      <c r="AL26" s="58"/>
      <c r="AM26" s="58"/>
    </row>
    <row r="27" spans="1:39" x14ac:dyDescent="0.25">
      <c r="A27" s="91"/>
      <c r="B27" s="83"/>
      <c r="C27" s="84"/>
      <c r="D27" s="85"/>
      <c r="F27" s="4"/>
      <c r="G27" s="4"/>
      <c r="H27" s="4"/>
      <c r="I27" s="4"/>
      <c r="J27" s="4"/>
      <c r="K27" s="86"/>
      <c r="L27" s="85"/>
      <c r="M27" s="59"/>
      <c r="N27" s="4"/>
      <c r="O27" s="14"/>
      <c r="P27" s="4"/>
      <c r="Q27" s="99"/>
      <c r="R27" s="4"/>
      <c r="S27" s="4"/>
      <c r="T27" s="4"/>
      <c r="U27" s="92"/>
      <c r="V27" s="14"/>
      <c r="W27" s="58"/>
      <c r="X27" s="91"/>
      <c r="Y27" s="4"/>
      <c r="Z27" s="4"/>
      <c r="AA27" s="92"/>
      <c r="AB27" s="58"/>
      <c r="AC27" s="58"/>
      <c r="AD27" s="58"/>
      <c r="AE27" s="58"/>
      <c r="AF27" s="58"/>
      <c r="AG27" s="58"/>
      <c r="AH27" s="58"/>
      <c r="AI27" s="58"/>
      <c r="AJ27" s="58"/>
      <c r="AK27" s="58"/>
      <c r="AL27" s="58"/>
      <c r="AM27" s="58"/>
    </row>
    <row r="28" spans="1:39" x14ac:dyDescent="0.25">
      <c r="A28" s="112" t="s">
        <v>222</v>
      </c>
      <c r="B28" s="113">
        <v>0</v>
      </c>
      <c r="C28" s="75">
        <f>B28</f>
        <v>0</v>
      </c>
      <c r="D28" s="76"/>
      <c r="E28" s="96"/>
      <c r="F28" s="96"/>
      <c r="G28" s="96"/>
      <c r="H28" s="96"/>
      <c r="I28" s="96"/>
      <c r="J28" s="96"/>
      <c r="K28" s="75">
        <f>SUM(E28:G28)*N28</f>
        <v>0</v>
      </c>
      <c r="L28" s="75">
        <f>SUM(H28:J28)*N28</f>
        <v>0</v>
      </c>
      <c r="M28" s="75">
        <f>SUM(E28:J28)</f>
        <v>0</v>
      </c>
      <c r="N28" s="96"/>
      <c r="O28" s="75">
        <f>M28*N28</f>
        <v>0</v>
      </c>
      <c r="P28" s="75">
        <f>C28</f>
        <v>0</v>
      </c>
      <c r="Q28" s="75">
        <f>N28/5</f>
        <v>0</v>
      </c>
      <c r="R28" s="75">
        <f>(E28*B$40 + F28*B$38 + G28*B$39)*8*N28</f>
        <v>0</v>
      </c>
      <c r="S28" s="75">
        <f>(H28*B$45 + I28*B$43 + J28*B$44)*8*N28</f>
        <v>0</v>
      </c>
      <c r="T28" s="75">
        <f>SUM(R28:S28)</f>
        <v>0</v>
      </c>
      <c r="U28" s="75"/>
      <c r="V28" s="14"/>
      <c r="W28" s="58"/>
      <c r="X28" s="81">
        <f xml:space="preserve"> R28 *S$1</f>
        <v>0</v>
      </c>
      <c r="Y28" s="81">
        <f xml:space="preserve"> S28 * S$1</f>
        <v>0</v>
      </c>
      <c r="Z28" s="81">
        <f>SUM(X28:Y28)</f>
        <v>0</v>
      </c>
      <c r="AA28" s="81"/>
      <c r="AB28" s="58"/>
      <c r="AC28" s="58"/>
      <c r="AD28" s="58"/>
      <c r="AE28" s="58"/>
      <c r="AF28" s="58"/>
      <c r="AG28" s="58"/>
      <c r="AH28" s="58"/>
      <c r="AI28" s="58"/>
      <c r="AJ28" s="58"/>
      <c r="AK28" s="58"/>
      <c r="AL28" s="58"/>
      <c r="AM28" s="58"/>
    </row>
    <row r="29" spans="1:39" x14ac:dyDescent="0.25">
      <c r="A29" s="91"/>
      <c r="B29" s="114"/>
      <c r="C29" s="115"/>
      <c r="D29" s="98"/>
      <c r="E29" s="116"/>
      <c r="F29" s="62"/>
      <c r="G29" s="62"/>
      <c r="H29" s="62"/>
      <c r="I29" s="62"/>
      <c r="J29" s="62"/>
      <c r="K29" s="117"/>
      <c r="L29" s="87"/>
      <c r="M29" s="84"/>
      <c r="N29" s="88"/>
      <c r="O29" s="115"/>
      <c r="P29" s="4"/>
      <c r="Q29" s="99"/>
      <c r="R29" s="14"/>
      <c r="S29" s="118"/>
      <c r="T29" s="118"/>
      <c r="U29" s="99"/>
      <c r="V29" s="14"/>
      <c r="W29" s="58"/>
      <c r="X29" s="104"/>
      <c r="Y29" s="118"/>
      <c r="Z29" s="118"/>
      <c r="AA29" s="99"/>
      <c r="AB29" s="58"/>
      <c r="AC29" s="58"/>
      <c r="AD29" s="58"/>
      <c r="AE29" s="58"/>
      <c r="AF29" s="58"/>
      <c r="AG29" s="58"/>
      <c r="AH29" s="58"/>
      <c r="AI29" s="58"/>
      <c r="AJ29" s="58"/>
      <c r="AK29" s="58"/>
      <c r="AL29" s="58"/>
      <c r="AM29" s="58"/>
    </row>
    <row r="30" spans="1:39" x14ac:dyDescent="0.25">
      <c r="A30" s="64" t="s">
        <v>142</v>
      </c>
      <c r="B30" s="114">
        <f>SUM(B5:B26)</f>
        <v>1.05</v>
      </c>
      <c r="C30" s="115"/>
      <c r="D30" s="4"/>
      <c r="F30" s="4"/>
      <c r="G30" s="4"/>
      <c r="H30" s="4"/>
      <c r="I30" s="4"/>
      <c r="J30" s="4"/>
      <c r="K30" s="86"/>
      <c r="L30" s="85"/>
      <c r="M30" s="84"/>
      <c r="N30" s="4"/>
      <c r="O30" s="115"/>
      <c r="P30" s="4"/>
      <c r="Q30" s="99"/>
      <c r="R30" s="4"/>
      <c r="S30" s="119"/>
      <c r="T30" s="119"/>
      <c r="U30" s="92"/>
      <c r="V30" s="14"/>
      <c r="W30" s="58"/>
      <c r="X30" s="91"/>
      <c r="Y30" s="119"/>
      <c r="Z30" s="119"/>
      <c r="AA30" s="92"/>
      <c r="AB30" s="58"/>
      <c r="AC30" s="58"/>
      <c r="AD30" s="58"/>
      <c r="AE30" s="58"/>
      <c r="AF30" s="58"/>
      <c r="AG30" s="58"/>
      <c r="AH30" s="58"/>
      <c r="AI30" s="58"/>
      <c r="AJ30" s="58"/>
      <c r="AK30" s="58"/>
      <c r="AL30" s="58"/>
      <c r="AM30" s="58"/>
    </row>
    <row r="31" spans="1:39" s="58" customFormat="1" x14ac:dyDescent="0.25">
      <c r="A31" s="64" t="s">
        <v>142</v>
      </c>
      <c r="B31" s="120"/>
      <c r="C31" s="75">
        <f>SUM(C5:C28)</f>
        <v>320.41500000000002</v>
      </c>
      <c r="D31" s="121" t="s">
        <v>223</v>
      </c>
      <c r="E31" s="122"/>
      <c r="F31" s="122"/>
      <c r="G31" s="123"/>
      <c r="H31" s="123"/>
      <c r="I31" s="123"/>
      <c r="J31" s="123"/>
      <c r="K31" s="75">
        <f>SUM(K5,K7,K9,K18,K26,K28)</f>
        <v>0</v>
      </c>
      <c r="L31" s="75">
        <f>SUM(L5,L7,L9,L18,L26,L28)</f>
        <v>0</v>
      </c>
      <c r="M31" s="123"/>
      <c r="N31" s="123"/>
      <c r="O31" s="75">
        <f>SUM(O5:O30)</f>
        <v>0</v>
      </c>
      <c r="P31" s="75">
        <f>SUM(P5:P30)</f>
        <v>320.41500000000002</v>
      </c>
      <c r="Q31" s="75">
        <f>SUM(Q5:Q30)</f>
        <v>0</v>
      </c>
      <c r="R31" s="123"/>
      <c r="S31" s="123"/>
      <c r="T31" s="75">
        <f>SUM(T5:T30)</f>
        <v>0</v>
      </c>
      <c r="U31" s="55" t="s">
        <v>224</v>
      </c>
      <c r="V31" s="124"/>
      <c r="X31" s="125"/>
      <c r="Y31" s="123"/>
      <c r="Z31" s="75">
        <f>SUM(Z5:Z30)</f>
        <v>0</v>
      </c>
      <c r="AA31" s="65">
        <f>P1</f>
        <v>0</v>
      </c>
    </row>
    <row r="32" spans="1:39" s="58" customFormat="1" ht="27" customHeight="1" x14ac:dyDescent="0.25">
      <c r="A32" s="64" t="s">
        <v>225</v>
      </c>
      <c r="B32" s="126">
        <v>20</v>
      </c>
      <c r="C32" s="75">
        <f>C31/B32</f>
        <v>16.02075</v>
      </c>
      <c r="D32" s="121" t="s">
        <v>226</v>
      </c>
      <c r="E32" s="70"/>
      <c r="F32" s="70"/>
      <c r="G32" s="70"/>
      <c r="H32" s="70"/>
      <c r="I32" s="70"/>
      <c r="J32" s="70"/>
      <c r="K32" s="70"/>
      <c r="L32" s="70"/>
      <c r="M32" s="70"/>
      <c r="N32" s="70"/>
      <c r="O32" s="127" t="s">
        <v>227</v>
      </c>
      <c r="P32" s="127" t="s">
        <v>227</v>
      </c>
      <c r="Q32" s="127" t="s">
        <v>228</v>
      </c>
      <c r="R32" s="70"/>
      <c r="S32" s="70"/>
      <c r="T32" s="70"/>
      <c r="U32" s="128"/>
      <c r="V32" s="70"/>
      <c r="X32" s="129"/>
      <c r="Y32" s="70"/>
      <c r="Z32" s="70"/>
      <c r="AA32" s="128"/>
    </row>
    <row r="33" spans="1:39" s="58" customFormat="1" x14ac:dyDescent="0.25">
      <c r="A33" s="64" t="s">
        <v>229</v>
      </c>
      <c r="B33" s="120"/>
      <c r="C33" s="130">
        <f>C32/12</f>
        <v>1.3350625</v>
      </c>
      <c r="D33" s="121" t="s">
        <v>230</v>
      </c>
      <c r="E33" s="131"/>
      <c r="F33" s="131"/>
      <c r="G33" s="131"/>
      <c r="H33" s="131"/>
      <c r="I33" s="131"/>
      <c r="J33" s="131"/>
      <c r="K33" s="131"/>
      <c r="L33" s="131"/>
      <c r="M33" s="131"/>
      <c r="N33" s="131"/>
      <c r="O33" s="131"/>
      <c r="P33" s="131"/>
      <c r="Q33" s="132"/>
      <c r="R33" s="131"/>
      <c r="S33" s="131"/>
      <c r="T33" s="131"/>
      <c r="U33" s="132"/>
      <c r="V33" s="70"/>
      <c r="X33" s="133"/>
      <c r="Y33" s="131"/>
      <c r="Z33" s="131"/>
      <c r="AA33" s="132"/>
    </row>
    <row r="34" spans="1:39" x14ac:dyDescent="0.25">
      <c r="A34" s="91"/>
      <c r="B34" s="114"/>
      <c r="C34" s="134"/>
      <c r="D34" s="4"/>
      <c r="F34" s="4"/>
      <c r="G34" s="4"/>
      <c r="H34" s="4"/>
      <c r="I34" s="4"/>
      <c r="J34" s="4"/>
      <c r="K34" s="4"/>
      <c r="L34" s="4"/>
      <c r="M34" s="4"/>
      <c r="N34" s="4"/>
      <c r="O34" s="14"/>
      <c r="P34" s="4"/>
      <c r="Q34" s="14"/>
      <c r="R34" s="4"/>
      <c r="S34" s="4"/>
      <c r="T34" s="4"/>
      <c r="U34" s="92"/>
      <c r="V34" s="4"/>
      <c r="W34" s="58"/>
      <c r="X34" s="58"/>
      <c r="Y34" s="58"/>
      <c r="Z34" s="58"/>
      <c r="AA34" s="58"/>
      <c r="AB34" s="58"/>
      <c r="AC34" s="58"/>
      <c r="AD34" s="58"/>
      <c r="AE34" s="58"/>
      <c r="AF34" s="58"/>
      <c r="AG34" s="58"/>
      <c r="AH34" s="58"/>
      <c r="AI34" s="58"/>
      <c r="AJ34" s="58"/>
      <c r="AK34" s="58"/>
      <c r="AL34" s="58"/>
      <c r="AM34" s="58"/>
    </row>
    <row r="35" spans="1:39" x14ac:dyDescent="0.25">
      <c r="A35" s="135" t="s">
        <v>231</v>
      </c>
      <c r="B35" s="136" t="s">
        <v>232</v>
      </c>
      <c r="C35" s="137"/>
      <c r="D35" s="116"/>
      <c r="E35" s="116"/>
      <c r="F35" s="116"/>
      <c r="G35" s="116"/>
      <c r="H35" s="116"/>
      <c r="I35" s="116"/>
      <c r="J35" s="116"/>
      <c r="K35" s="116"/>
      <c r="L35" s="116"/>
      <c r="M35" s="116"/>
      <c r="N35" s="116"/>
      <c r="O35" s="116"/>
      <c r="P35" s="138"/>
      <c r="Q35" s="116"/>
      <c r="R35" s="222" t="s">
        <v>233</v>
      </c>
      <c r="S35" s="223"/>
      <c r="T35" s="55" t="s">
        <v>234</v>
      </c>
      <c r="U35" s="139"/>
      <c r="V35" s="138"/>
      <c r="W35" s="62"/>
      <c r="X35" s="62"/>
      <c r="Y35" s="62"/>
      <c r="Z35" s="62"/>
      <c r="AA35" s="140"/>
      <c r="AB35" s="140"/>
      <c r="AC35" s="140"/>
      <c r="AD35" s="140"/>
      <c r="AE35" s="140"/>
      <c r="AF35" s="140"/>
      <c r="AG35" s="140"/>
      <c r="AH35" s="140"/>
      <c r="AI35" s="140"/>
      <c r="AJ35" s="140"/>
      <c r="AK35" s="140"/>
      <c r="AL35" s="140"/>
      <c r="AM35" s="140"/>
    </row>
    <row r="36" spans="1:39" ht="27.75" customHeight="1" x14ac:dyDescent="0.25">
      <c r="A36" s="235" t="s">
        <v>235</v>
      </c>
      <c r="B36" s="235"/>
      <c r="C36" s="137"/>
      <c r="D36" s="116"/>
      <c r="E36" s="116"/>
      <c r="F36" s="116"/>
      <c r="G36" s="116"/>
      <c r="H36" s="116"/>
      <c r="I36" s="141"/>
      <c r="J36" s="116"/>
      <c r="K36" s="116"/>
      <c r="L36" s="116"/>
      <c r="M36" s="116"/>
      <c r="N36" s="116"/>
      <c r="O36" s="116"/>
      <c r="P36" s="138"/>
      <c r="Q36" s="116"/>
      <c r="R36" s="229" t="s">
        <v>236</v>
      </c>
      <c r="S36" s="230"/>
      <c r="T36" s="77"/>
      <c r="U36" s="139"/>
      <c r="V36" s="138"/>
      <c r="W36" s="62"/>
      <c r="X36" s="62"/>
      <c r="Y36" s="62"/>
      <c r="Z36" s="62"/>
      <c r="AA36" s="140"/>
      <c r="AB36" s="140"/>
      <c r="AC36" s="140"/>
      <c r="AD36" s="140"/>
      <c r="AE36" s="140"/>
      <c r="AF36" s="140"/>
      <c r="AG36" s="140"/>
      <c r="AH36" s="140"/>
      <c r="AI36" s="140"/>
      <c r="AJ36" s="140"/>
      <c r="AK36" s="140"/>
      <c r="AL36" s="140"/>
      <c r="AM36" s="140"/>
    </row>
    <row r="37" spans="1:39" ht="12.75" customHeight="1" x14ac:dyDescent="0.25">
      <c r="A37" s="55" t="s">
        <v>237</v>
      </c>
      <c r="B37" s="126">
        <v>35</v>
      </c>
      <c r="C37" s="137"/>
      <c r="D37" s="116"/>
      <c r="E37" s="116"/>
      <c r="F37" s="116"/>
      <c r="G37" s="116"/>
      <c r="H37" s="116"/>
      <c r="I37" s="116"/>
      <c r="J37" s="116"/>
      <c r="K37" s="116"/>
      <c r="L37" s="116"/>
      <c r="M37" s="116"/>
      <c r="N37" s="116"/>
      <c r="O37" s="116"/>
      <c r="P37" s="138"/>
      <c r="Q37" s="116"/>
      <c r="R37" s="229" t="s">
        <v>238</v>
      </c>
      <c r="S37" s="230"/>
      <c r="T37" s="77"/>
      <c r="U37" s="139"/>
      <c r="V37" s="138"/>
      <c r="W37" s="62"/>
      <c r="X37" s="62"/>
      <c r="Y37" s="62"/>
      <c r="Z37" s="62"/>
      <c r="AA37" s="140"/>
      <c r="AB37" s="140"/>
      <c r="AC37" s="140"/>
      <c r="AD37" s="140"/>
      <c r="AE37" s="140"/>
      <c r="AF37" s="140"/>
      <c r="AG37" s="140"/>
      <c r="AH37" s="140"/>
      <c r="AI37" s="140"/>
      <c r="AJ37" s="140"/>
      <c r="AK37" s="140"/>
      <c r="AL37" s="140"/>
      <c r="AM37" s="140"/>
    </row>
    <row r="38" spans="1:39" ht="26.25" customHeight="1" x14ac:dyDescent="0.25">
      <c r="A38" s="55" t="s">
        <v>239</v>
      </c>
      <c r="B38" s="126">
        <v>35</v>
      </c>
      <c r="C38" s="137"/>
      <c r="D38" s="116"/>
      <c r="E38" s="116"/>
      <c r="F38" s="116"/>
      <c r="G38" s="116"/>
      <c r="H38" s="116"/>
      <c r="I38" s="116"/>
      <c r="J38" s="116"/>
      <c r="K38" s="116"/>
      <c r="L38" s="116"/>
      <c r="M38" s="116"/>
      <c r="N38" s="116"/>
      <c r="O38" s="116"/>
      <c r="P38" s="138"/>
      <c r="Q38" s="116"/>
      <c r="R38" s="229" t="s">
        <v>240</v>
      </c>
      <c r="S38" s="230"/>
      <c r="T38" s="77"/>
      <c r="U38" s="139"/>
      <c r="V38" s="138"/>
      <c r="W38" s="62"/>
      <c r="X38" s="62"/>
      <c r="Y38" s="62"/>
      <c r="Z38" s="62"/>
      <c r="AA38" s="140"/>
      <c r="AB38" s="140"/>
      <c r="AC38" s="140"/>
      <c r="AD38" s="140"/>
      <c r="AE38" s="140"/>
      <c r="AF38" s="140"/>
      <c r="AG38" s="140"/>
      <c r="AH38" s="140"/>
      <c r="AI38" s="140"/>
      <c r="AJ38" s="140"/>
      <c r="AK38" s="140"/>
      <c r="AL38" s="140"/>
      <c r="AM38" s="140"/>
    </row>
    <row r="39" spans="1:39" ht="23.25" customHeight="1" x14ac:dyDescent="0.25">
      <c r="A39" s="55" t="s">
        <v>197</v>
      </c>
      <c r="B39" s="126">
        <v>35</v>
      </c>
      <c r="C39" s="137"/>
      <c r="D39" s="116"/>
      <c r="E39" s="142"/>
      <c r="F39" s="227" t="s">
        <v>241</v>
      </c>
      <c r="G39" s="228"/>
      <c r="H39" s="228"/>
      <c r="I39" s="116"/>
      <c r="J39" s="116"/>
      <c r="K39" s="116"/>
      <c r="L39" s="116"/>
      <c r="M39" s="116"/>
      <c r="N39" s="116"/>
      <c r="O39" s="116"/>
      <c r="P39" s="143"/>
      <c r="Q39" s="116"/>
      <c r="R39" s="229" t="s">
        <v>242</v>
      </c>
      <c r="S39" s="230"/>
      <c r="T39" s="77"/>
      <c r="U39" s="139"/>
      <c r="V39" s="138"/>
      <c r="W39" s="62"/>
      <c r="X39" s="62"/>
      <c r="Y39" s="62"/>
      <c r="Z39" s="62"/>
      <c r="AA39" s="140"/>
      <c r="AB39" s="140"/>
      <c r="AC39" s="140"/>
      <c r="AD39" s="140"/>
      <c r="AE39" s="140"/>
      <c r="AF39" s="140"/>
      <c r="AG39" s="140"/>
      <c r="AH39" s="140"/>
      <c r="AI39" s="140"/>
      <c r="AJ39" s="140"/>
      <c r="AK39" s="140"/>
      <c r="AL39" s="140"/>
      <c r="AM39" s="140"/>
    </row>
    <row r="40" spans="1:39" ht="27" customHeight="1" thickBot="1" x14ac:dyDescent="0.3">
      <c r="A40" s="55" t="s">
        <v>243</v>
      </c>
      <c r="B40" s="126">
        <v>35</v>
      </c>
      <c r="C40" s="137"/>
      <c r="D40" s="116"/>
      <c r="E40" s="59"/>
      <c r="F40" s="144" t="s">
        <v>244</v>
      </c>
      <c r="G40" s="144" t="s">
        <v>245</v>
      </c>
      <c r="H40" s="145"/>
      <c r="I40" s="146" t="e">
        <f>K$31/(K$31+L$31)</f>
        <v>#DIV/0!</v>
      </c>
      <c r="J40" s="146" t="e">
        <f>L$31/(K$31+L$31)</f>
        <v>#DIV/0!</v>
      </c>
      <c r="K40" s="147"/>
      <c r="L40" s="148"/>
      <c r="M40" s="116"/>
      <c r="N40" s="116"/>
      <c r="O40" s="116"/>
      <c r="P40" s="138"/>
      <c r="Q40" s="116"/>
      <c r="R40" s="229" t="s">
        <v>246</v>
      </c>
      <c r="S40" s="230"/>
      <c r="T40" s="77"/>
      <c r="U40" s="139"/>
      <c r="V40" s="138"/>
      <c r="W40" s="62"/>
      <c r="X40" s="62"/>
      <c r="Y40" s="62"/>
      <c r="Z40" s="62"/>
      <c r="AA40" s="140"/>
      <c r="AB40" s="140"/>
      <c r="AC40" s="140"/>
      <c r="AD40" s="140"/>
      <c r="AE40" s="140"/>
      <c r="AF40" s="140"/>
      <c r="AG40" s="140"/>
      <c r="AH40" s="140"/>
      <c r="AI40" s="140"/>
      <c r="AJ40" s="140"/>
      <c r="AK40" s="140"/>
      <c r="AL40" s="140"/>
      <c r="AM40" s="140"/>
    </row>
    <row r="41" spans="1:39" ht="26.25" customHeight="1" x14ac:dyDescent="0.25">
      <c r="A41" s="231" t="s">
        <v>247</v>
      </c>
      <c r="B41" s="232"/>
      <c r="C41" s="137"/>
      <c r="D41" s="116"/>
      <c r="E41" s="116"/>
      <c r="F41" s="116"/>
      <c r="G41" s="116"/>
      <c r="H41" s="149"/>
      <c r="I41" s="116"/>
      <c r="J41" s="116"/>
      <c r="K41" s="116"/>
      <c r="L41" s="116"/>
      <c r="M41" s="116"/>
      <c r="N41" s="116"/>
      <c r="O41" s="116"/>
      <c r="P41" s="138"/>
      <c r="Q41" s="116"/>
      <c r="R41" s="222" t="s">
        <v>233</v>
      </c>
      <c r="S41" s="223"/>
      <c r="T41" s="75">
        <f>SUM(T36:T40)</f>
        <v>0</v>
      </c>
      <c r="U41" s="55" t="s">
        <v>248</v>
      </c>
      <c r="V41" s="116"/>
      <c r="W41" s="62"/>
      <c r="X41" s="222" t="s">
        <v>249</v>
      </c>
      <c r="Y41" s="223"/>
      <c r="Z41" s="75">
        <f xml:space="preserve"> T41 * S$1</f>
        <v>0</v>
      </c>
      <c r="AA41" s="65">
        <f xml:space="preserve"> P1</f>
        <v>0</v>
      </c>
      <c r="AB41" s="140"/>
      <c r="AC41" s="140"/>
      <c r="AD41" s="140"/>
      <c r="AE41" s="140"/>
      <c r="AF41" s="140"/>
      <c r="AG41" s="140"/>
      <c r="AH41" s="140"/>
      <c r="AI41" s="140"/>
      <c r="AJ41" s="140"/>
      <c r="AK41" s="140"/>
      <c r="AL41" s="140"/>
      <c r="AM41" s="140"/>
    </row>
    <row r="42" spans="1:39" x14ac:dyDescent="0.25">
      <c r="A42" s="55" t="s">
        <v>250</v>
      </c>
      <c r="B42" s="126">
        <v>70</v>
      </c>
      <c r="C42" s="137"/>
      <c r="D42" s="116"/>
      <c r="E42" s="116"/>
      <c r="F42" s="116"/>
      <c r="G42" s="116"/>
      <c r="H42" s="116"/>
      <c r="I42" s="116"/>
      <c r="J42" s="116"/>
      <c r="K42" s="116"/>
      <c r="L42" s="116"/>
      <c r="M42" s="116"/>
      <c r="N42" s="116"/>
      <c r="O42" s="116"/>
      <c r="P42" s="138"/>
      <c r="Q42" s="116"/>
      <c r="V42" s="58"/>
      <c r="W42" s="62"/>
      <c r="X42" s="62"/>
      <c r="Y42" s="62"/>
      <c r="Z42" s="62"/>
      <c r="AA42" s="140"/>
      <c r="AB42" s="140"/>
      <c r="AC42" s="140"/>
      <c r="AD42" s="140"/>
      <c r="AE42" s="140"/>
      <c r="AF42" s="140"/>
      <c r="AG42" s="140"/>
      <c r="AH42" s="140"/>
      <c r="AI42" s="140"/>
      <c r="AJ42" s="140"/>
      <c r="AK42" s="140"/>
      <c r="AL42" s="140"/>
      <c r="AM42" s="140"/>
    </row>
    <row r="43" spans="1:39" ht="46.5" customHeight="1" x14ac:dyDescent="0.25">
      <c r="A43" s="150" t="s">
        <v>251</v>
      </c>
      <c r="B43" s="126">
        <v>70</v>
      </c>
      <c r="C43" s="137"/>
      <c r="D43" s="116"/>
      <c r="E43" s="116"/>
      <c r="F43" s="116"/>
      <c r="G43" s="116"/>
      <c r="H43" s="116"/>
      <c r="I43" s="116"/>
      <c r="J43" s="116"/>
      <c r="K43" s="116"/>
      <c r="L43" s="116"/>
      <c r="M43" s="116"/>
      <c r="N43" s="116"/>
      <c r="O43" s="116"/>
      <c r="P43" s="116"/>
      <c r="Q43" s="116"/>
      <c r="R43" s="222" t="s">
        <v>252</v>
      </c>
      <c r="S43" s="223"/>
      <c r="T43" s="75">
        <f>SUM(T41,T31)</f>
        <v>0</v>
      </c>
      <c r="U43" s="150" t="s">
        <v>253</v>
      </c>
      <c r="V43" s="116"/>
      <c r="W43" s="62"/>
      <c r="X43" s="222" t="s">
        <v>254</v>
      </c>
      <c r="Y43" s="223"/>
      <c r="Z43" s="75">
        <f>T43 * S$1</f>
        <v>0</v>
      </c>
      <c r="AA43" s="65">
        <f>P1</f>
        <v>0</v>
      </c>
      <c r="AB43" s="62"/>
      <c r="AC43" s="62"/>
      <c r="AD43" s="62"/>
      <c r="AE43" s="62"/>
      <c r="AF43" s="62"/>
      <c r="AG43" s="62"/>
      <c r="AH43" s="62"/>
      <c r="AI43" s="62"/>
      <c r="AJ43" s="62"/>
      <c r="AK43" s="62"/>
      <c r="AL43" s="62"/>
      <c r="AM43" s="62"/>
    </row>
    <row r="44" spans="1:39" x14ac:dyDescent="0.25">
      <c r="A44" s="150" t="s">
        <v>255</v>
      </c>
      <c r="B44" s="126">
        <v>70</v>
      </c>
      <c r="C44" s="137"/>
      <c r="D44" s="116"/>
      <c r="E44" s="116"/>
      <c r="F44" s="116"/>
      <c r="G44" s="116"/>
      <c r="H44" s="116"/>
      <c r="I44" s="116"/>
      <c r="J44" s="116"/>
      <c r="K44" s="116"/>
      <c r="L44" s="116"/>
      <c r="M44" s="116"/>
      <c r="N44" s="116"/>
      <c r="O44" s="116"/>
      <c r="P44" s="116"/>
      <c r="Q44" s="116"/>
      <c r="R44" s="116"/>
      <c r="S44" s="116"/>
      <c r="T44" s="116"/>
      <c r="U44" s="116"/>
      <c r="V44" s="116"/>
      <c r="W44" s="62"/>
      <c r="X44" s="62"/>
      <c r="Y44" s="62"/>
      <c r="Z44" s="62"/>
      <c r="AA44" s="62"/>
      <c r="AB44" s="62"/>
      <c r="AC44" s="62"/>
      <c r="AD44" s="62"/>
      <c r="AE44" s="62"/>
      <c r="AF44" s="62"/>
      <c r="AG44" s="62"/>
      <c r="AH44" s="62"/>
      <c r="AI44" s="62"/>
      <c r="AJ44" s="62"/>
      <c r="AK44" s="62"/>
      <c r="AL44" s="62"/>
      <c r="AM44" s="62"/>
    </row>
    <row r="45" spans="1:39" ht="25.5" customHeight="1" x14ac:dyDescent="0.25">
      <c r="A45" s="55" t="s">
        <v>256</v>
      </c>
      <c r="B45" s="126">
        <v>70</v>
      </c>
      <c r="C45" s="137"/>
      <c r="D45" s="116"/>
      <c r="E45" s="116"/>
      <c r="F45" s="116"/>
      <c r="G45" s="116"/>
      <c r="H45" s="116"/>
      <c r="I45" s="116"/>
      <c r="J45" s="116"/>
      <c r="K45" s="116"/>
      <c r="L45" s="116"/>
      <c r="M45" s="116"/>
      <c r="N45" s="116"/>
      <c r="O45" s="116"/>
      <c r="P45" s="116"/>
      <c r="Q45" s="116"/>
      <c r="R45" s="116"/>
      <c r="S45" s="116"/>
      <c r="T45" s="116"/>
      <c r="U45" s="116"/>
      <c r="V45" s="116"/>
      <c r="W45" s="62"/>
      <c r="X45" s="62"/>
      <c r="Y45" s="62"/>
      <c r="Z45" s="62"/>
      <c r="AA45" s="62"/>
      <c r="AB45" s="62"/>
      <c r="AC45" s="62"/>
      <c r="AD45" s="62"/>
      <c r="AE45" s="62"/>
      <c r="AF45" s="62"/>
      <c r="AG45" s="62"/>
      <c r="AH45" s="62"/>
      <c r="AI45" s="62"/>
      <c r="AJ45" s="62"/>
      <c r="AK45" s="62"/>
      <c r="AL45" s="62"/>
      <c r="AM45" s="62"/>
    </row>
    <row r="46" spans="1:39" ht="12.75" customHeight="1" x14ac:dyDescent="0.25">
      <c r="A46" s="151"/>
      <c r="B46" s="62"/>
      <c r="C46" s="137"/>
      <c r="D46" s="116"/>
      <c r="E46" s="116"/>
      <c r="F46" s="116"/>
      <c r="G46" s="116"/>
      <c r="H46" s="116"/>
      <c r="I46" s="116"/>
      <c r="J46" s="116"/>
      <c r="K46" s="116"/>
      <c r="L46" s="116"/>
      <c r="M46" s="116"/>
      <c r="N46" s="116"/>
      <c r="O46" s="116"/>
      <c r="P46" s="116"/>
      <c r="Q46" s="116"/>
      <c r="R46" s="116"/>
      <c r="S46" s="116"/>
      <c r="T46" s="116"/>
      <c r="U46" s="116"/>
      <c r="V46" s="116"/>
      <c r="W46" s="62"/>
      <c r="X46" s="62"/>
      <c r="Y46" s="62"/>
      <c r="Z46" s="62"/>
      <c r="AA46" s="62"/>
      <c r="AB46" s="62"/>
      <c r="AC46" s="62"/>
      <c r="AD46" s="62"/>
      <c r="AE46" s="62"/>
      <c r="AF46" s="62"/>
      <c r="AG46" s="62"/>
      <c r="AH46" s="62"/>
      <c r="AI46" s="62"/>
      <c r="AJ46" s="62"/>
      <c r="AK46" s="62"/>
      <c r="AL46" s="62"/>
      <c r="AM46" s="62"/>
    </row>
    <row r="47" spans="1:39" x14ac:dyDescent="0.25">
      <c r="A47" s="151"/>
      <c r="B47" s="62"/>
      <c r="C47" s="137"/>
      <c r="D47" s="116"/>
      <c r="E47" s="116"/>
      <c r="F47" s="116"/>
      <c r="G47" s="116"/>
      <c r="H47" s="116"/>
      <c r="I47" s="116"/>
      <c r="J47" s="116"/>
      <c r="K47" s="116"/>
      <c r="L47" s="116"/>
      <c r="M47" s="116"/>
      <c r="N47" s="116"/>
      <c r="O47" s="116"/>
      <c r="P47" s="116"/>
      <c r="Q47" s="116"/>
      <c r="R47" s="116"/>
      <c r="S47" s="116"/>
      <c r="T47" s="116"/>
      <c r="U47" s="116"/>
      <c r="V47" s="116"/>
      <c r="W47" s="62"/>
      <c r="X47" s="62"/>
      <c r="Y47" s="62"/>
      <c r="Z47" s="62"/>
      <c r="AA47" s="62"/>
      <c r="AB47" s="62"/>
      <c r="AC47" s="62"/>
      <c r="AD47" s="62"/>
      <c r="AE47" s="62"/>
      <c r="AF47" s="62"/>
      <c r="AG47" s="62"/>
      <c r="AH47" s="62"/>
      <c r="AI47" s="62"/>
      <c r="AJ47" s="62"/>
      <c r="AK47" s="62"/>
      <c r="AL47" s="62"/>
      <c r="AM47" s="62"/>
    </row>
    <row r="48" spans="1:39" x14ac:dyDescent="0.25">
      <c r="A48" s="151"/>
      <c r="B48" s="152"/>
      <c r="C48" s="137"/>
      <c r="D48" s="116"/>
      <c r="E48" s="116"/>
      <c r="F48" s="116"/>
      <c r="G48" s="116"/>
      <c r="H48" s="116"/>
      <c r="I48" s="116"/>
      <c r="J48" s="116"/>
      <c r="K48" s="116"/>
      <c r="L48" s="116"/>
      <c r="M48" s="116"/>
      <c r="N48" s="116"/>
      <c r="O48" s="116"/>
      <c r="P48" s="116"/>
      <c r="Q48" s="116"/>
      <c r="R48" s="116"/>
      <c r="S48" s="116"/>
      <c r="T48" s="116"/>
      <c r="U48" s="116"/>
      <c r="V48" s="116"/>
      <c r="W48" s="62"/>
      <c r="X48" s="62"/>
      <c r="Y48" s="62"/>
      <c r="Z48" s="62"/>
      <c r="AA48" s="62"/>
      <c r="AB48" s="62"/>
      <c r="AC48" s="62"/>
      <c r="AD48" s="62"/>
      <c r="AE48" s="62"/>
      <c r="AF48" s="62"/>
      <c r="AG48" s="62"/>
      <c r="AH48" s="62"/>
      <c r="AI48" s="62"/>
      <c r="AJ48" s="62"/>
      <c r="AK48" s="62"/>
      <c r="AL48" s="62"/>
      <c r="AM48" s="62"/>
    </row>
    <row r="49" spans="1:39" x14ac:dyDescent="0.25">
      <c r="A49" s="224" t="s">
        <v>133</v>
      </c>
      <c r="B49" s="224"/>
      <c r="C49" s="224"/>
      <c r="D49" s="153"/>
      <c r="E49" s="153"/>
      <c r="F49" s="153"/>
      <c r="G49" s="153"/>
      <c r="H49" s="153"/>
      <c r="I49" s="153"/>
      <c r="J49" s="153"/>
      <c r="K49" s="153"/>
      <c r="L49" s="153"/>
      <c r="M49" s="153"/>
      <c r="N49" s="153"/>
      <c r="O49" s="116"/>
      <c r="P49" s="116"/>
      <c r="Q49" s="116"/>
      <c r="R49" s="116"/>
      <c r="S49" s="116"/>
      <c r="T49" s="116"/>
      <c r="U49" s="116"/>
      <c r="V49" s="116"/>
      <c r="W49" s="62"/>
      <c r="X49" s="62"/>
      <c r="Y49" s="62"/>
      <c r="Z49" s="62"/>
      <c r="AA49" s="62"/>
      <c r="AB49" s="62"/>
      <c r="AC49" s="62"/>
      <c r="AD49" s="62"/>
      <c r="AE49" s="62"/>
      <c r="AF49" s="62"/>
      <c r="AG49" s="62"/>
      <c r="AH49" s="62"/>
      <c r="AI49" s="62"/>
      <c r="AJ49" s="62"/>
      <c r="AK49" s="62"/>
      <c r="AL49" s="62"/>
      <c r="AM49" s="62"/>
    </row>
    <row r="50" spans="1:39" ht="25.5" customHeight="1" x14ac:dyDescent="0.25">
      <c r="A50" s="225" t="s">
        <v>257</v>
      </c>
      <c r="B50" s="226"/>
      <c r="C50" s="226"/>
      <c r="D50" s="226"/>
      <c r="E50" s="226"/>
      <c r="F50" s="226"/>
      <c r="G50" s="226"/>
      <c r="H50" s="226"/>
      <c r="I50" s="226"/>
      <c r="J50" s="226"/>
      <c r="K50" s="226"/>
      <c r="L50" s="226"/>
      <c r="M50" s="226"/>
      <c r="N50" s="226"/>
      <c r="O50" s="226"/>
      <c r="P50" s="226"/>
      <c r="Q50" s="226"/>
      <c r="R50" s="116"/>
      <c r="S50" s="116"/>
      <c r="T50" s="116"/>
      <c r="U50" s="116"/>
      <c r="V50" s="116"/>
      <c r="W50" s="62"/>
      <c r="X50" s="62"/>
      <c r="Y50" s="62"/>
      <c r="Z50" s="62"/>
      <c r="AA50" s="62"/>
      <c r="AB50" s="62"/>
      <c r="AC50" s="62"/>
      <c r="AD50" s="62"/>
      <c r="AE50" s="62"/>
      <c r="AF50" s="62"/>
      <c r="AG50" s="62"/>
      <c r="AH50" s="62"/>
      <c r="AI50" s="62"/>
      <c r="AJ50" s="62"/>
      <c r="AK50" s="62"/>
      <c r="AL50" s="62"/>
      <c r="AM50" s="62"/>
    </row>
    <row r="51" spans="1:39" ht="17.25" customHeight="1" x14ac:dyDescent="0.25">
      <c r="A51" s="225" t="s">
        <v>258</v>
      </c>
      <c r="B51" s="226"/>
      <c r="C51" s="226"/>
      <c r="D51" s="226"/>
      <c r="E51" s="226"/>
      <c r="F51" s="226"/>
      <c r="G51" s="226"/>
      <c r="H51" s="226"/>
      <c r="I51" s="226"/>
      <c r="J51" s="226"/>
      <c r="K51" s="226"/>
      <c r="L51" s="226"/>
      <c r="M51" s="226"/>
      <c r="N51" s="226"/>
      <c r="O51" s="226"/>
      <c r="P51" s="226"/>
      <c r="Q51" s="226"/>
      <c r="R51" s="116"/>
      <c r="S51" s="116"/>
      <c r="T51" s="116"/>
      <c r="U51" s="116"/>
      <c r="V51" s="116"/>
      <c r="W51" s="62"/>
      <c r="X51" s="62"/>
      <c r="Y51" s="62"/>
      <c r="Z51" s="62"/>
      <c r="AA51" s="62"/>
      <c r="AB51" s="62"/>
      <c r="AC51" s="62"/>
      <c r="AD51" s="62"/>
      <c r="AE51" s="62"/>
      <c r="AF51" s="62"/>
      <c r="AG51" s="62"/>
      <c r="AH51" s="62"/>
      <c r="AI51" s="62"/>
      <c r="AJ51" s="62"/>
      <c r="AK51" s="62"/>
      <c r="AL51" s="62"/>
      <c r="AM51" s="62"/>
    </row>
    <row r="52" spans="1:39" ht="60" customHeight="1" x14ac:dyDescent="0.25">
      <c r="A52" s="225" t="s">
        <v>286</v>
      </c>
      <c r="B52" s="226"/>
      <c r="C52" s="226"/>
      <c r="D52" s="226"/>
      <c r="E52" s="226"/>
      <c r="F52" s="226"/>
      <c r="G52" s="226"/>
      <c r="H52" s="226"/>
      <c r="I52" s="226"/>
      <c r="J52" s="226"/>
      <c r="K52" s="226"/>
      <c r="L52" s="226"/>
      <c r="M52" s="226"/>
      <c r="N52" s="226"/>
      <c r="O52" s="226"/>
      <c r="P52" s="226"/>
      <c r="Q52" s="226"/>
      <c r="R52" s="116"/>
      <c r="S52" s="116"/>
      <c r="T52" s="116"/>
      <c r="U52" s="116"/>
      <c r="V52" s="116"/>
      <c r="W52" s="62"/>
      <c r="X52" s="62"/>
      <c r="Y52" s="62"/>
      <c r="Z52" s="62"/>
      <c r="AA52" s="62"/>
      <c r="AB52" s="62"/>
      <c r="AC52" s="62"/>
      <c r="AD52" s="62"/>
      <c r="AE52" s="62"/>
      <c r="AF52" s="62"/>
      <c r="AG52" s="62"/>
      <c r="AH52" s="62"/>
      <c r="AI52" s="62"/>
      <c r="AJ52" s="62"/>
      <c r="AK52" s="62"/>
      <c r="AL52" s="62"/>
      <c r="AM52" s="62"/>
    </row>
    <row r="53" spans="1:39" ht="28.5" customHeight="1" x14ac:dyDescent="0.25">
      <c r="A53" s="225" t="s">
        <v>259</v>
      </c>
      <c r="B53" s="226"/>
      <c r="C53" s="226"/>
      <c r="D53" s="226"/>
      <c r="E53" s="226"/>
      <c r="F53" s="226"/>
      <c r="G53" s="226"/>
      <c r="H53" s="226"/>
      <c r="I53" s="226"/>
      <c r="J53" s="226"/>
      <c r="K53" s="226"/>
      <c r="L53" s="226"/>
      <c r="M53" s="226"/>
      <c r="N53" s="226"/>
      <c r="O53" s="226"/>
      <c r="P53" s="226"/>
      <c r="Q53" s="226"/>
      <c r="R53" s="116"/>
      <c r="S53" s="116"/>
      <c r="T53" s="116"/>
      <c r="U53" s="116"/>
      <c r="V53" s="116"/>
      <c r="W53" s="62"/>
      <c r="X53" s="62"/>
      <c r="Y53" s="62"/>
      <c r="Z53" s="62"/>
      <c r="AA53" s="62"/>
      <c r="AB53" s="62"/>
      <c r="AC53" s="62"/>
      <c r="AD53" s="62"/>
      <c r="AE53" s="62"/>
      <c r="AF53" s="62"/>
      <c r="AG53" s="62"/>
      <c r="AH53" s="62"/>
      <c r="AI53" s="62"/>
      <c r="AJ53" s="62"/>
      <c r="AK53" s="62"/>
      <c r="AL53" s="62"/>
      <c r="AM53" s="62"/>
    </row>
    <row r="54" spans="1:39" ht="20.25" customHeight="1" x14ac:dyDescent="0.25">
      <c r="A54" s="225" t="s">
        <v>260</v>
      </c>
      <c r="B54" s="226"/>
      <c r="C54" s="226"/>
      <c r="D54" s="226"/>
      <c r="E54" s="226"/>
      <c r="F54" s="226"/>
      <c r="G54" s="226"/>
      <c r="H54" s="226"/>
      <c r="I54" s="226"/>
      <c r="J54" s="226"/>
      <c r="K54" s="226"/>
      <c r="L54" s="226"/>
      <c r="M54" s="226"/>
      <c r="N54" s="226"/>
      <c r="O54" s="226"/>
      <c r="P54" s="226"/>
      <c r="Q54" s="226"/>
      <c r="R54" s="116"/>
      <c r="S54" s="116"/>
      <c r="T54" s="116"/>
      <c r="U54" s="116"/>
      <c r="V54" s="116"/>
      <c r="W54" s="62"/>
      <c r="X54" s="62"/>
      <c r="Y54" s="62"/>
      <c r="Z54" s="62"/>
      <c r="AA54" s="62"/>
      <c r="AB54" s="62"/>
      <c r="AC54" s="62"/>
      <c r="AD54" s="62"/>
      <c r="AE54" s="62"/>
      <c r="AF54" s="62"/>
      <c r="AG54" s="62"/>
      <c r="AH54" s="62"/>
      <c r="AI54" s="62"/>
      <c r="AJ54" s="62"/>
      <c r="AK54" s="62"/>
      <c r="AL54" s="62"/>
      <c r="AM54" s="62"/>
    </row>
    <row r="55" spans="1:39" ht="24.75" customHeight="1" x14ac:dyDescent="0.25">
      <c r="A55" s="225" t="s">
        <v>261</v>
      </c>
      <c r="B55" s="226"/>
      <c r="C55" s="226"/>
      <c r="D55" s="226"/>
      <c r="E55" s="226"/>
      <c r="F55" s="226"/>
      <c r="G55" s="226"/>
      <c r="H55" s="226"/>
      <c r="I55" s="226"/>
      <c r="J55" s="226"/>
      <c r="K55" s="226"/>
      <c r="L55" s="226"/>
      <c r="M55" s="226"/>
      <c r="N55" s="226"/>
      <c r="O55" s="226"/>
      <c r="P55" s="226"/>
      <c r="Q55" s="226"/>
      <c r="R55" s="116"/>
      <c r="S55" s="116"/>
      <c r="T55" s="116"/>
      <c r="U55" s="116"/>
      <c r="V55" s="116"/>
      <c r="W55" s="62"/>
      <c r="X55" s="62"/>
      <c r="Y55" s="62"/>
      <c r="Z55" s="62"/>
      <c r="AA55" s="62"/>
      <c r="AB55" s="62"/>
      <c r="AC55" s="62"/>
      <c r="AD55" s="62"/>
      <c r="AE55" s="62"/>
      <c r="AF55" s="62"/>
      <c r="AG55" s="62"/>
      <c r="AH55" s="62"/>
      <c r="AI55" s="62"/>
      <c r="AJ55" s="62"/>
      <c r="AK55" s="62"/>
      <c r="AL55" s="62"/>
      <c r="AM55" s="62"/>
    </row>
    <row r="56" spans="1:39" ht="27" customHeight="1" x14ac:dyDescent="0.25">
      <c r="A56" s="225" t="s">
        <v>262</v>
      </c>
      <c r="B56" s="226"/>
      <c r="C56" s="226"/>
      <c r="D56" s="226"/>
      <c r="E56" s="226"/>
      <c r="F56" s="226"/>
      <c r="G56" s="226"/>
      <c r="H56" s="226"/>
      <c r="I56" s="226"/>
      <c r="J56" s="226"/>
      <c r="K56" s="226"/>
      <c r="L56" s="226"/>
      <c r="M56" s="226"/>
      <c r="N56" s="226"/>
      <c r="O56" s="226"/>
      <c r="P56" s="226"/>
      <c r="Q56" s="226"/>
      <c r="R56" s="116"/>
      <c r="S56" s="116"/>
      <c r="T56" s="116"/>
      <c r="U56" s="116"/>
      <c r="V56" s="116"/>
      <c r="W56" s="62"/>
      <c r="X56" s="62"/>
      <c r="Y56" s="62"/>
      <c r="Z56" s="62"/>
      <c r="AA56" s="62"/>
      <c r="AB56" s="62"/>
      <c r="AC56" s="62"/>
      <c r="AD56" s="62"/>
      <c r="AE56" s="62"/>
      <c r="AF56" s="62"/>
      <c r="AG56" s="62"/>
      <c r="AH56" s="62"/>
      <c r="AI56" s="62"/>
      <c r="AJ56" s="62"/>
      <c r="AK56" s="62"/>
      <c r="AL56" s="62"/>
      <c r="AM56" s="62"/>
    </row>
    <row r="57" spans="1:39" ht="27.75" customHeight="1" x14ac:dyDescent="0.25">
      <c r="A57" s="225" t="s">
        <v>287</v>
      </c>
      <c r="B57" s="226"/>
      <c r="C57" s="226"/>
      <c r="D57" s="226"/>
      <c r="E57" s="226"/>
      <c r="F57" s="226"/>
      <c r="G57" s="226"/>
      <c r="H57" s="226"/>
      <c r="I57" s="226"/>
      <c r="J57" s="226"/>
      <c r="K57" s="226"/>
      <c r="L57" s="226"/>
      <c r="M57" s="226"/>
      <c r="N57" s="226"/>
      <c r="O57" s="226"/>
      <c r="P57" s="226"/>
      <c r="Q57" s="226"/>
      <c r="R57" s="116"/>
      <c r="S57" s="116"/>
      <c r="T57" s="116"/>
      <c r="U57" s="116"/>
      <c r="V57" s="116"/>
      <c r="W57" s="62"/>
      <c r="X57" s="62"/>
      <c r="Y57" s="62"/>
      <c r="Z57" s="62"/>
      <c r="AA57" s="62"/>
      <c r="AB57" s="62"/>
      <c r="AC57" s="62"/>
      <c r="AD57" s="62"/>
      <c r="AE57" s="62"/>
      <c r="AF57" s="62"/>
      <c r="AG57" s="62"/>
      <c r="AH57" s="62"/>
      <c r="AI57" s="62"/>
      <c r="AJ57" s="62"/>
      <c r="AK57" s="62"/>
      <c r="AL57" s="62"/>
      <c r="AM57" s="62"/>
    </row>
    <row r="58" spans="1:39" ht="19.5" customHeight="1" x14ac:dyDescent="0.25">
      <c r="A58" s="225" t="s">
        <v>263</v>
      </c>
      <c r="B58" s="226"/>
      <c r="C58" s="226"/>
      <c r="D58" s="226"/>
      <c r="E58" s="226"/>
      <c r="F58" s="226"/>
      <c r="G58" s="226"/>
      <c r="H58" s="226"/>
      <c r="I58" s="226"/>
      <c r="J58" s="226"/>
      <c r="K58" s="226"/>
      <c r="L58" s="226"/>
      <c r="M58" s="226"/>
      <c r="N58" s="226"/>
      <c r="O58" s="226"/>
      <c r="P58" s="226"/>
      <c r="Q58" s="226"/>
      <c r="R58" s="116"/>
      <c r="S58" s="116"/>
      <c r="T58" s="116"/>
      <c r="U58" s="116"/>
      <c r="V58" s="116"/>
      <c r="W58" s="62"/>
      <c r="X58" s="62"/>
      <c r="Y58" s="62"/>
      <c r="Z58" s="62"/>
      <c r="AA58" s="62"/>
      <c r="AB58" s="62"/>
      <c r="AC58" s="62"/>
      <c r="AD58" s="62"/>
      <c r="AE58" s="62"/>
      <c r="AF58" s="62"/>
      <c r="AG58" s="62"/>
      <c r="AH58" s="62"/>
      <c r="AI58" s="62"/>
      <c r="AJ58" s="62"/>
      <c r="AK58" s="62"/>
      <c r="AL58" s="62"/>
      <c r="AM58" s="62"/>
    </row>
    <row r="59" spans="1:39" ht="36.75" customHeight="1" x14ac:dyDescent="0.25">
      <c r="A59" s="225" t="s">
        <v>264</v>
      </c>
      <c r="B59" s="226"/>
      <c r="C59" s="226"/>
      <c r="D59" s="226"/>
      <c r="E59" s="226"/>
      <c r="F59" s="226"/>
      <c r="G59" s="226"/>
      <c r="H59" s="226"/>
      <c r="I59" s="226"/>
      <c r="J59" s="226"/>
      <c r="K59" s="226"/>
      <c r="L59" s="226"/>
      <c r="M59" s="226"/>
      <c r="N59" s="226"/>
      <c r="O59" s="226"/>
      <c r="P59" s="226"/>
      <c r="Q59" s="226"/>
      <c r="R59" s="116"/>
      <c r="S59" s="116"/>
      <c r="T59" s="116"/>
      <c r="U59" s="116"/>
      <c r="V59" s="116"/>
      <c r="W59" s="62"/>
      <c r="X59" s="62"/>
      <c r="Y59" s="62"/>
      <c r="Z59" s="62"/>
      <c r="AA59" s="62"/>
      <c r="AB59" s="62"/>
      <c r="AC59" s="62"/>
      <c r="AD59" s="62"/>
      <c r="AE59" s="62"/>
      <c r="AF59" s="62"/>
      <c r="AG59" s="62"/>
      <c r="AH59" s="62"/>
      <c r="AI59" s="62"/>
      <c r="AJ59" s="62"/>
      <c r="AK59" s="62"/>
      <c r="AL59" s="62"/>
      <c r="AM59" s="62"/>
    </row>
    <row r="60" spans="1:39" ht="18.75" customHeight="1" x14ac:dyDescent="0.25">
      <c r="A60" s="225" t="s">
        <v>265</v>
      </c>
      <c r="B60" s="226"/>
      <c r="C60" s="226"/>
      <c r="D60" s="226"/>
      <c r="E60" s="226"/>
      <c r="F60" s="226"/>
      <c r="G60" s="226"/>
      <c r="H60" s="226"/>
      <c r="I60" s="226"/>
      <c r="J60" s="226"/>
      <c r="K60" s="226"/>
      <c r="L60" s="226"/>
      <c r="M60" s="226"/>
      <c r="N60" s="226"/>
      <c r="O60" s="226"/>
      <c r="P60" s="226"/>
      <c r="Q60" s="226"/>
      <c r="R60" s="116"/>
      <c r="S60" s="116"/>
      <c r="T60" s="116"/>
      <c r="U60" s="116"/>
      <c r="V60" s="116"/>
      <c r="W60" s="116"/>
      <c r="X60" s="62"/>
      <c r="Y60" s="62"/>
      <c r="Z60" s="62"/>
      <c r="AA60" s="62"/>
      <c r="AB60" s="62"/>
      <c r="AC60" s="62"/>
      <c r="AD60" s="62"/>
      <c r="AE60" s="62"/>
      <c r="AF60" s="62"/>
      <c r="AG60" s="62"/>
      <c r="AH60" s="62"/>
      <c r="AI60" s="62"/>
      <c r="AJ60" s="62"/>
      <c r="AK60" s="62"/>
      <c r="AL60" s="62"/>
      <c r="AM60" s="62"/>
    </row>
    <row r="61" spans="1:39" ht="52.5" customHeight="1" x14ac:dyDescent="0.25">
      <c r="A61" s="225" t="s">
        <v>266</v>
      </c>
      <c r="B61" s="226"/>
      <c r="C61" s="226"/>
      <c r="D61" s="226"/>
      <c r="E61" s="226"/>
      <c r="F61" s="226"/>
      <c r="G61" s="226"/>
      <c r="H61" s="226"/>
      <c r="I61" s="226"/>
      <c r="J61" s="226"/>
      <c r="K61" s="226"/>
      <c r="L61" s="226"/>
      <c r="M61" s="226"/>
      <c r="N61" s="226"/>
      <c r="O61" s="226"/>
      <c r="P61" s="226"/>
      <c r="Q61" s="226"/>
      <c r="R61" s="116"/>
      <c r="S61" s="116"/>
      <c r="T61" s="116"/>
      <c r="U61" s="116"/>
      <c r="V61" s="116"/>
      <c r="W61" s="116"/>
      <c r="X61" s="62"/>
      <c r="Y61" s="62"/>
      <c r="Z61" s="62"/>
      <c r="AA61" s="62"/>
      <c r="AB61" s="62"/>
      <c r="AC61" s="62"/>
      <c r="AD61" s="62"/>
      <c r="AE61" s="62"/>
      <c r="AF61" s="62"/>
      <c r="AG61" s="62"/>
      <c r="AH61" s="62"/>
      <c r="AI61" s="62"/>
      <c r="AJ61" s="62"/>
      <c r="AK61" s="62"/>
      <c r="AL61" s="62"/>
      <c r="AM61" s="62"/>
    </row>
    <row r="62" spans="1:39" ht="28.5" customHeight="1" x14ac:dyDescent="0.25">
      <c r="A62" s="225" t="s">
        <v>267</v>
      </c>
      <c r="B62" s="226"/>
      <c r="C62" s="226"/>
      <c r="D62" s="226"/>
      <c r="E62" s="226"/>
      <c r="F62" s="226"/>
      <c r="G62" s="226"/>
      <c r="H62" s="226"/>
      <c r="I62" s="226"/>
      <c r="J62" s="226"/>
      <c r="K62" s="226"/>
      <c r="L62" s="226"/>
      <c r="M62" s="226"/>
      <c r="N62" s="226"/>
      <c r="O62" s="226"/>
      <c r="P62" s="226"/>
      <c r="Q62" s="226"/>
      <c r="R62" s="116"/>
      <c r="S62" s="116"/>
      <c r="T62" s="116"/>
      <c r="U62" s="116"/>
      <c r="V62" s="116"/>
      <c r="W62" s="116"/>
      <c r="X62" s="62"/>
      <c r="Y62" s="62"/>
      <c r="Z62" s="62"/>
      <c r="AA62" s="62"/>
      <c r="AB62" s="62"/>
      <c r="AC62" s="62"/>
      <c r="AD62" s="62"/>
      <c r="AE62" s="62"/>
      <c r="AF62" s="62"/>
      <c r="AG62" s="62"/>
      <c r="AH62" s="62"/>
      <c r="AI62" s="62"/>
      <c r="AJ62" s="62"/>
      <c r="AK62" s="62"/>
      <c r="AL62" s="62"/>
      <c r="AM62" s="62"/>
    </row>
    <row r="63" spans="1:39" x14ac:dyDescent="0.25">
      <c r="A63" s="225" t="s">
        <v>268</v>
      </c>
      <c r="B63" s="226"/>
      <c r="C63" s="226"/>
      <c r="D63" s="226"/>
      <c r="E63" s="226"/>
      <c r="F63" s="226"/>
      <c r="G63" s="226"/>
      <c r="H63" s="226"/>
      <c r="I63" s="226"/>
      <c r="J63" s="226"/>
      <c r="K63" s="226"/>
      <c r="L63" s="226"/>
      <c r="M63" s="226"/>
      <c r="N63" s="226"/>
      <c r="O63" s="226"/>
      <c r="P63" s="226"/>
      <c r="Q63" s="226"/>
      <c r="R63" s="116"/>
      <c r="S63" s="116"/>
      <c r="T63" s="116"/>
      <c r="U63" s="116"/>
      <c r="V63" s="116"/>
      <c r="W63" s="116"/>
      <c r="X63" s="62"/>
      <c r="Y63" s="62"/>
      <c r="Z63" s="62"/>
      <c r="AA63" s="62"/>
      <c r="AB63" s="62"/>
      <c r="AC63" s="62"/>
      <c r="AD63" s="62"/>
      <c r="AE63" s="62"/>
      <c r="AF63" s="62"/>
      <c r="AG63" s="62"/>
      <c r="AH63" s="62"/>
      <c r="AI63" s="62"/>
      <c r="AJ63" s="62"/>
      <c r="AK63" s="62"/>
      <c r="AL63" s="62"/>
      <c r="AM63" s="62"/>
    </row>
    <row r="64" spans="1:39" x14ac:dyDescent="0.25">
      <c r="A64" s="225" t="s">
        <v>269</v>
      </c>
      <c r="B64" s="226"/>
      <c r="C64" s="226"/>
      <c r="D64" s="226"/>
      <c r="E64" s="226"/>
      <c r="F64" s="226"/>
      <c r="G64" s="226"/>
      <c r="H64" s="226"/>
      <c r="I64" s="226"/>
      <c r="J64" s="226"/>
      <c r="K64" s="226"/>
      <c r="L64" s="226"/>
      <c r="M64" s="226"/>
      <c r="N64" s="226"/>
      <c r="O64" s="226"/>
      <c r="P64" s="226"/>
      <c r="Q64" s="226"/>
      <c r="R64" s="116"/>
      <c r="S64" s="116"/>
      <c r="T64" s="116"/>
      <c r="U64" s="116"/>
      <c r="V64" s="116"/>
      <c r="W64" s="116"/>
      <c r="X64" s="62"/>
      <c r="Y64" s="62"/>
      <c r="Z64" s="62"/>
      <c r="AA64" s="62"/>
      <c r="AB64" s="62"/>
      <c r="AC64" s="62"/>
      <c r="AD64" s="62"/>
      <c r="AE64" s="62"/>
      <c r="AF64" s="62"/>
      <c r="AG64" s="62"/>
      <c r="AH64" s="62"/>
      <c r="AI64" s="62"/>
      <c r="AJ64" s="62"/>
      <c r="AK64" s="62"/>
      <c r="AL64" s="62"/>
      <c r="AM64" s="62"/>
    </row>
    <row r="65" spans="1:39" x14ac:dyDescent="0.25">
      <c r="A65" s="151"/>
      <c r="B65" s="154"/>
      <c r="C65" s="155"/>
      <c r="D65" s="153"/>
      <c r="E65" s="153"/>
      <c r="F65" s="153"/>
      <c r="G65" s="153"/>
      <c r="H65" s="153"/>
      <c r="I65" s="153"/>
      <c r="J65" s="153"/>
      <c r="K65" s="153"/>
      <c r="L65" s="153"/>
      <c r="M65" s="153"/>
      <c r="N65" s="153"/>
      <c r="O65" s="116"/>
      <c r="P65" s="116"/>
      <c r="Q65" s="116"/>
      <c r="R65" s="116"/>
      <c r="S65" s="116"/>
      <c r="T65" s="116"/>
      <c r="U65" s="116"/>
      <c r="V65" s="116"/>
      <c r="W65" s="116"/>
      <c r="X65" s="62"/>
      <c r="Y65" s="62"/>
      <c r="Z65" s="62"/>
      <c r="AA65" s="62"/>
      <c r="AB65" s="62"/>
      <c r="AC65" s="62"/>
      <c r="AD65" s="62"/>
      <c r="AE65" s="62"/>
      <c r="AF65" s="62"/>
      <c r="AG65" s="62"/>
      <c r="AH65" s="62"/>
      <c r="AI65" s="62"/>
      <c r="AJ65" s="62"/>
      <c r="AK65" s="62"/>
      <c r="AL65" s="62"/>
      <c r="AM65" s="62"/>
    </row>
    <row r="66" spans="1:39" x14ac:dyDescent="0.25">
      <c r="A66" s="151"/>
      <c r="B66" s="152"/>
      <c r="C66" s="137"/>
      <c r="D66" s="116"/>
      <c r="E66" s="116"/>
      <c r="F66" s="116"/>
      <c r="G66" s="116"/>
      <c r="H66" s="116"/>
      <c r="I66" s="116"/>
      <c r="J66" s="116"/>
      <c r="K66" s="116"/>
      <c r="L66" s="116"/>
      <c r="M66" s="116"/>
      <c r="N66" s="116"/>
      <c r="O66" s="116"/>
      <c r="P66" s="116"/>
      <c r="Q66" s="116"/>
      <c r="R66" s="116"/>
      <c r="S66" s="116"/>
      <c r="T66" s="116"/>
      <c r="U66" s="116"/>
      <c r="V66" s="116"/>
      <c r="W66" s="116"/>
      <c r="X66" s="62"/>
      <c r="Y66" s="62"/>
      <c r="Z66" s="62"/>
      <c r="AA66" s="62"/>
      <c r="AB66" s="62"/>
      <c r="AC66" s="62"/>
      <c r="AD66" s="62"/>
      <c r="AE66" s="62"/>
      <c r="AF66" s="62"/>
      <c r="AG66" s="62"/>
      <c r="AH66" s="62"/>
      <c r="AI66" s="62"/>
      <c r="AJ66" s="62"/>
      <c r="AK66" s="62"/>
      <c r="AL66" s="62"/>
      <c r="AM66" s="62"/>
    </row>
    <row r="67" spans="1:39" x14ac:dyDescent="0.25">
      <c r="A67" s="116"/>
      <c r="B67" s="152"/>
      <c r="C67" s="137"/>
      <c r="D67" s="116"/>
      <c r="E67" s="116"/>
      <c r="F67" s="116"/>
      <c r="G67" s="116"/>
      <c r="H67" s="116"/>
      <c r="I67" s="116"/>
      <c r="J67" s="116"/>
      <c r="K67" s="116"/>
      <c r="L67" s="116"/>
      <c r="M67" s="116"/>
      <c r="N67" s="116"/>
      <c r="O67" s="116"/>
      <c r="P67" s="116"/>
      <c r="Q67" s="116"/>
      <c r="R67" s="116"/>
      <c r="S67" s="116"/>
      <c r="T67" s="116"/>
      <c r="U67" s="116"/>
      <c r="V67" s="116"/>
      <c r="W67" s="4"/>
    </row>
    <row r="68" spans="1:39" x14ac:dyDescent="0.25">
      <c r="A68" s="116"/>
      <c r="B68" s="152"/>
      <c r="C68" s="137"/>
      <c r="D68" s="116"/>
      <c r="E68" s="116"/>
      <c r="F68" s="116"/>
      <c r="G68" s="116"/>
      <c r="H68" s="116"/>
      <c r="I68" s="116"/>
      <c r="J68" s="116"/>
      <c r="K68" s="116"/>
      <c r="L68" s="116"/>
      <c r="M68" s="116"/>
      <c r="N68" s="116"/>
      <c r="O68" s="116"/>
      <c r="P68" s="116"/>
      <c r="Q68" s="116"/>
      <c r="R68" s="116"/>
      <c r="S68" s="116"/>
      <c r="T68" s="116"/>
      <c r="U68" s="116"/>
      <c r="V68" s="116"/>
    </row>
    <row r="69" spans="1:39" x14ac:dyDescent="0.25">
      <c r="A69" s="14"/>
      <c r="B69" s="117"/>
      <c r="C69" s="134"/>
      <c r="D69" s="14"/>
      <c r="E69" s="14"/>
      <c r="F69" s="14"/>
      <c r="G69" s="14"/>
      <c r="H69" s="14"/>
      <c r="I69" s="14"/>
      <c r="J69" s="14"/>
      <c r="K69" s="14"/>
      <c r="L69" s="14"/>
      <c r="M69" s="14"/>
      <c r="N69" s="14"/>
      <c r="O69" s="14"/>
      <c r="P69" s="14"/>
      <c r="Q69" s="14"/>
      <c r="R69" s="14"/>
      <c r="S69" s="14"/>
      <c r="T69" s="14"/>
      <c r="U69" s="14"/>
      <c r="V69" s="14"/>
    </row>
    <row r="70" spans="1:39" x14ac:dyDescent="0.25">
      <c r="A70" s="14"/>
      <c r="B70" s="117"/>
      <c r="C70" s="134"/>
      <c r="D70" s="14"/>
      <c r="E70" s="14"/>
      <c r="F70" s="14"/>
      <c r="G70" s="14"/>
      <c r="H70" s="14"/>
      <c r="I70" s="14"/>
      <c r="J70" s="14"/>
      <c r="K70" s="14"/>
      <c r="L70" s="14"/>
      <c r="M70" s="14"/>
      <c r="N70" s="14"/>
      <c r="O70" s="14"/>
      <c r="P70" s="14"/>
      <c r="Q70" s="14"/>
      <c r="R70" s="14"/>
      <c r="S70" s="14"/>
      <c r="T70" s="14"/>
      <c r="U70" s="14"/>
      <c r="V70" s="14"/>
    </row>
    <row r="71" spans="1:39" x14ac:dyDescent="0.25">
      <c r="A71" s="14"/>
      <c r="B71" s="117"/>
      <c r="C71" s="134"/>
      <c r="D71" s="14"/>
      <c r="E71" s="14"/>
      <c r="F71" s="14"/>
      <c r="G71" s="14"/>
      <c r="H71" s="14"/>
      <c r="I71" s="14"/>
      <c r="J71" s="14"/>
      <c r="K71" s="14"/>
      <c r="L71" s="14"/>
      <c r="M71" s="14"/>
      <c r="N71" s="14"/>
      <c r="O71" s="14"/>
      <c r="P71" s="14"/>
      <c r="Q71" s="14"/>
      <c r="R71" s="14"/>
      <c r="S71" s="14"/>
      <c r="T71" s="14"/>
      <c r="U71" s="14"/>
      <c r="V71" s="14"/>
    </row>
    <row r="72" spans="1:39" x14ac:dyDescent="0.25">
      <c r="A72" s="14"/>
      <c r="B72" s="117"/>
      <c r="C72" s="134"/>
      <c r="D72" s="14"/>
      <c r="E72" s="14"/>
      <c r="F72" s="14"/>
      <c r="G72" s="14"/>
      <c r="H72" s="14"/>
      <c r="I72" s="14"/>
      <c r="J72" s="14"/>
      <c r="K72" s="14"/>
      <c r="L72" s="14"/>
      <c r="M72" s="14"/>
      <c r="N72" s="14"/>
      <c r="O72" s="14"/>
      <c r="P72" s="14"/>
      <c r="Q72" s="14"/>
      <c r="R72" s="14"/>
      <c r="S72" s="14"/>
      <c r="T72" s="14"/>
      <c r="U72" s="14"/>
      <c r="V72" s="14"/>
    </row>
    <row r="73" spans="1:39" x14ac:dyDescent="0.25">
      <c r="A73" s="14"/>
      <c r="B73" s="117"/>
      <c r="C73" s="134"/>
      <c r="D73" s="14"/>
      <c r="E73" s="14"/>
      <c r="F73" s="14"/>
      <c r="G73" s="14"/>
      <c r="H73" s="14"/>
      <c r="I73" s="14"/>
      <c r="J73" s="14"/>
      <c r="K73" s="14"/>
      <c r="L73" s="14"/>
      <c r="M73" s="14"/>
      <c r="N73" s="14"/>
      <c r="O73" s="14"/>
      <c r="P73" s="14"/>
      <c r="Q73" s="14"/>
      <c r="R73" s="14"/>
      <c r="S73" s="14"/>
      <c r="T73" s="14"/>
      <c r="U73" s="14"/>
      <c r="V73" s="14"/>
    </row>
    <row r="74" spans="1:39" x14ac:dyDescent="0.25">
      <c r="A74" s="58"/>
      <c r="B74" s="156"/>
      <c r="C74" s="157"/>
      <c r="D74" s="58"/>
      <c r="E74" s="14"/>
      <c r="F74" s="58"/>
      <c r="G74" s="58"/>
      <c r="H74" s="58"/>
      <c r="I74" s="58"/>
      <c r="J74" s="58"/>
      <c r="K74" s="58"/>
      <c r="L74" s="58"/>
      <c r="M74" s="58"/>
      <c r="N74" s="58"/>
      <c r="O74" s="58"/>
      <c r="P74" s="58"/>
      <c r="Q74" s="58"/>
      <c r="R74" s="58"/>
      <c r="S74" s="58"/>
      <c r="T74" s="58"/>
      <c r="U74" s="58"/>
      <c r="V74" s="58"/>
    </row>
    <row r="75" spans="1:39" x14ac:dyDescent="0.25">
      <c r="A75" s="58"/>
      <c r="B75" s="156"/>
      <c r="C75" s="157"/>
      <c r="D75" s="58"/>
      <c r="E75" s="14"/>
      <c r="F75" s="58"/>
      <c r="G75" s="58"/>
      <c r="H75" s="58"/>
      <c r="I75" s="58"/>
      <c r="J75" s="58"/>
      <c r="K75" s="58"/>
      <c r="L75" s="58"/>
      <c r="M75" s="58"/>
      <c r="N75" s="58"/>
      <c r="O75" s="58"/>
      <c r="P75" s="58"/>
      <c r="Q75" s="58"/>
      <c r="R75" s="58"/>
      <c r="S75" s="58"/>
      <c r="T75" s="58"/>
      <c r="U75" s="58"/>
      <c r="V75" s="58"/>
    </row>
    <row r="76" spans="1:39" x14ac:dyDescent="0.25">
      <c r="A76" s="58"/>
      <c r="B76" s="156"/>
      <c r="C76" s="157"/>
      <c r="D76" s="58"/>
      <c r="E76" s="14"/>
      <c r="F76" s="58"/>
      <c r="G76" s="58"/>
      <c r="H76" s="58"/>
      <c r="I76" s="58"/>
      <c r="J76" s="58"/>
      <c r="K76" s="58"/>
      <c r="L76" s="58"/>
      <c r="M76" s="58"/>
      <c r="N76" s="58"/>
      <c r="O76" s="58"/>
      <c r="P76" s="58"/>
      <c r="Q76" s="58"/>
      <c r="R76" s="58"/>
      <c r="S76" s="58"/>
      <c r="T76" s="58"/>
      <c r="U76" s="58"/>
      <c r="V76" s="58"/>
    </row>
    <row r="77" spans="1:39" x14ac:dyDescent="0.25">
      <c r="A77" s="58"/>
      <c r="B77" s="156"/>
      <c r="C77" s="157"/>
      <c r="D77" s="58"/>
      <c r="E77" s="14"/>
      <c r="F77" s="58"/>
      <c r="G77" s="58"/>
      <c r="H77" s="58"/>
      <c r="I77" s="58"/>
      <c r="J77" s="58"/>
      <c r="K77" s="58"/>
      <c r="L77" s="58"/>
      <c r="M77" s="58"/>
      <c r="N77" s="58"/>
      <c r="O77" s="58"/>
      <c r="P77" s="58"/>
      <c r="Q77" s="58"/>
      <c r="R77" s="58"/>
      <c r="S77" s="58"/>
      <c r="T77" s="58"/>
      <c r="U77" s="58"/>
      <c r="V77" s="58"/>
    </row>
    <row r="78" spans="1:39" x14ac:dyDescent="0.25">
      <c r="A78" s="58"/>
      <c r="B78" s="156"/>
      <c r="C78" s="157"/>
      <c r="D78" s="58"/>
      <c r="E78" s="14"/>
      <c r="F78" s="58"/>
      <c r="G78" s="58"/>
      <c r="H78" s="58"/>
      <c r="I78" s="58"/>
      <c r="J78" s="58"/>
      <c r="K78" s="58"/>
      <c r="L78" s="58"/>
      <c r="M78" s="58"/>
      <c r="N78" s="58"/>
      <c r="O78" s="58"/>
      <c r="P78" s="58"/>
      <c r="Q78" s="58"/>
      <c r="R78" s="58"/>
      <c r="S78" s="58"/>
      <c r="T78" s="58"/>
      <c r="U78" s="58"/>
      <c r="V78" s="58"/>
    </row>
    <row r="79" spans="1:39" x14ac:dyDescent="0.25">
      <c r="A79" s="58"/>
      <c r="B79" s="156"/>
      <c r="C79" s="157"/>
      <c r="D79" s="58"/>
      <c r="E79" s="14"/>
      <c r="F79" s="58"/>
      <c r="G79" s="58"/>
      <c r="H79" s="58"/>
      <c r="I79" s="58"/>
      <c r="J79" s="58"/>
      <c r="K79" s="58"/>
      <c r="L79" s="58"/>
      <c r="M79" s="58"/>
      <c r="N79" s="58"/>
      <c r="O79" s="58"/>
      <c r="P79" s="58"/>
      <c r="Q79" s="58"/>
      <c r="R79" s="58"/>
      <c r="S79" s="58"/>
      <c r="T79" s="58"/>
      <c r="U79" s="58"/>
      <c r="V79" s="58"/>
    </row>
    <row r="80" spans="1:39" x14ac:dyDescent="0.25">
      <c r="A80" s="58"/>
      <c r="B80" s="156"/>
      <c r="C80" s="157"/>
      <c r="D80" s="58"/>
      <c r="E80" s="14"/>
      <c r="F80" s="58"/>
      <c r="G80" s="58"/>
      <c r="H80" s="58"/>
      <c r="I80" s="58"/>
      <c r="J80" s="58"/>
      <c r="K80" s="58"/>
      <c r="L80" s="58"/>
      <c r="M80" s="58"/>
      <c r="N80" s="58"/>
      <c r="O80" s="58"/>
      <c r="P80" s="58"/>
      <c r="Q80" s="58"/>
      <c r="R80" s="58"/>
      <c r="S80" s="58"/>
      <c r="T80" s="58"/>
      <c r="U80" s="58"/>
      <c r="V80" s="58"/>
    </row>
    <row r="81" spans="1:22" x14ac:dyDescent="0.25">
      <c r="A81" s="58"/>
      <c r="B81" s="156"/>
      <c r="C81" s="157"/>
      <c r="D81" s="58"/>
      <c r="E81" s="14"/>
      <c r="F81" s="58"/>
      <c r="G81" s="58"/>
      <c r="H81" s="58"/>
      <c r="I81" s="58"/>
      <c r="J81" s="58"/>
      <c r="K81" s="58"/>
      <c r="L81" s="58"/>
      <c r="M81" s="58"/>
      <c r="N81" s="58"/>
      <c r="O81" s="58"/>
      <c r="P81" s="58"/>
      <c r="Q81" s="58"/>
      <c r="R81" s="58"/>
      <c r="S81" s="58"/>
      <c r="T81" s="58"/>
      <c r="U81" s="58"/>
      <c r="V81" s="58"/>
    </row>
    <row r="82" spans="1:22" x14ac:dyDescent="0.25">
      <c r="A82" s="58"/>
      <c r="B82" s="156"/>
      <c r="C82" s="157"/>
      <c r="D82" s="58"/>
      <c r="E82" s="14"/>
      <c r="F82" s="58"/>
      <c r="G82" s="58"/>
      <c r="H82" s="58"/>
      <c r="I82" s="58"/>
      <c r="J82" s="58"/>
      <c r="K82" s="58"/>
      <c r="L82" s="58"/>
      <c r="M82" s="58"/>
      <c r="N82" s="58"/>
      <c r="O82" s="58"/>
      <c r="P82" s="58"/>
      <c r="Q82" s="58"/>
      <c r="R82" s="58"/>
      <c r="S82" s="58"/>
      <c r="T82" s="58"/>
      <c r="U82" s="58"/>
      <c r="V82" s="58"/>
    </row>
    <row r="83" spans="1:22" x14ac:dyDescent="0.25">
      <c r="B83" s="156"/>
      <c r="C83" s="157"/>
      <c r="D83" s="58"/>
      <c r="E83" s="14"/>
      <c r="F83" s="58"/>
      <c r="G83" s="58"/>
      <c r="H83" s="58"/>
      <c r="I83" s="58"/>
      <c r="J83" s="58"/>
      <c r="K83" s="58"/>
      <c r="L83" s="58"/>
      <c r="M83" s="58"/>
      <c r="N83" s="58"/>
      <c r="O83" s="58"/>
      <c r="P83" s="58"/>
      <c r="Q83" s="58"/>
    </row>
    <row r="84" spans="1:22" x14ac:dyDescent="0.25">
      <c r="B84" s="156"/>
      <c r="C84" s="157"/>
      <c r="D84" s="58"/>
      <c r="E84" s="14"/>
      <c r="F84" s="58"/>
      <c r="G84" s="58"/>
      <c r="H84" s="58"/>
      <c r="I84" s="58"/>
      <c r="J84" s="58"/>
      <c r="K84" s="58"/>
      <c r="L84" s="58"/>
      <c r="M84" s="58"/>
      <c r="N84" s="58"/>
      <c r="O84" s="58"/>
      <c r="P84" s="58"/>
      <c r="Q84" s="58"/>
    </row>
    <row r="85" spans="1:22" x14ac:dyDescent="0.25">
      <c r="B85" s="156"/>
      <c r="C85" s="157"/>
      <c r="D85" s="58"/>
      <c r="E85" s="14"/>
      <c r="F85" s="58"/>
      <c r="G85" s="58"/>
      <c r="H85" s="58"/>
      <c r="I85" s="58"/>
      <c r="J85" s="58"/>
      <c r="K85" s="58"/>
      <c r="L85" s="58"/>
      <c r="M85" s="58"/>
      <c r="N85" s="58"/>
      <c r="O85" s="58"/>
      <c r="P85" s="58"/>
      <c r="Q85" s="58"/>
    </row>
    <row r="86" spans="1:22" x14ac:dyDescent="0.25">
      <c r="B86" s="156"/>
      <c r="C86" s="157"/>
      <c r="D86" s="58"/>
      <c r="E86" s="14"/>
      <c r="F86" s="58"/>
      <c r="G86" s="58"/>
      <c r="H86" s="58"/>
      <c r="I86" s="58"/>
      <c r="J86" s="58"/>
      <c r="K86" s="58"/>
      <c r="L86" s="58"/>
      <c r="M86" s="58"/>
      <c r="N86" s="58"/>
      <c r="O86" s="58"/>
      <c r="P86" s="58"/>
      <c r="Q86" s="58"/>
    </row>
    <row r="87" spans="1:22" x14ac:dyDescent="0.25">
      <c r="B87" s="156"/>
      <c r="C87" s="157"/>
      <c r="D87" s="58"/>
      <c r="E87" s="14"/>
      <c r="F87" s="58"/>
      <c r="G87" s="58"/>
      <c r="H87" s="58"/>
      <c r="I87" s="58"/>
      <c r="J87" s="58"/>
      <c r="K87" s="58"/>
      <c r="L87" s="58"/>
      <c r="M87" s="58"/>
      <c r="N87" s="58"/>
      <c r="O87" s="58"/>
      <c r="P87" s="58"/>
      <c r="Q87" s="58"/>
    </row>
    <row r="88" spans="1:22" x14ac:dyDescent="0.25">
      <c r="A88" s="58"/>
      <c r="B88" s="156"/>
      <c r="C88" s="157"/>
      <c r="D88" s="58"/>
      <c r="E88" s="14"/>
      <c r="F88" s="58"/>
      <c r="G88" s="58"/>
      <c r="H88" s="58"/>
      <c r="I88" s="58"/>
      <c r="J88" s="58"/>
      <c r="K88" s="58"/>
      <c r="L88" s="58"/>
      <c r="M88" s="58"/>
      <c r="N88" s="58"/>
      <c r="O88" s="58"/>
      <c r="P88" s="58"/>
      <c r="Q88" s="58"/>
    </row>
    <row r="89" spans="1:22" x14ac:dyDescent="0.25">
      <c r="A89" s="58"/>
      <c r="B89" s="156"/>
      <c r="C89" s="157"/>
      <c r="D89" s="58"/>
      <c r="E89" s="14"/>
      <c r="F89" s="58"/>
      <c r="G89" s="58"/>
      <c r="H89" s="58"/>
      <c r="I89" s="58"/>
      <c r="J89" s="58"/>
      <c r="K89" s="58"/>
      <c r="L89" s="58"/>
      <c r="M89" s="58"/>
      <c r="N89" s="58"/>
      <c r="O89" s="58"/>
      <c r="P89" s="58"/>
      <c r="Q89" s="58"/>
    </row>
    <row r="90" spans="1:22" x14ac:dyDescent="0.25">
      <c r="A90" s="58"/>
      <c r="B90" s="156"/>
      <c r="C90" s="157"/>
      <c r="D90" s="58"/>
      <c r="E90" s="14"/>
      <c r="F90" s="58"/>
      <c r="G90" s="58"/>
      <c r="H90" s="58"/>
      <c r="I90" s="58"/>
      <c r="J90" s="58"/>
      <c r="K90" s="58"/>
      <c r="L90" s="58"/>
      <c r="M90" s="58"/>
      <c r="N90" s="58"/>
      <c r="O90" s="58"/>
      <c r="P90" s="58"/>
      <c r="Q90" s="58"/>
    </row>
    <row r="91" spans="1:22" x14ac:dyDescent="0.25">
      <c r="A91" s="58"/>
      <c r="B91" s="156"/>
      <c r="C91" s="157"/>
      <c r="D91" s="58"/>
      <c r="E91" s="14"/>
      <c r="F91" s="58"/>
      <c r="G91" s="58"/>
      <c r="H91" s="58"/>
      <c r="I91" s="58"/>
      <c r="J91" s="58"/>
      <c r="K91" s="58"/>
      <c r="L91" s="58"/>
      <c r="M91" s="58"/>
      <c r="N91" s="58"/>
      <c r="O91" s="58"/>
      <c r="P91" s="58"/>
      <c r="Q91" s="58"/>
    </row>
    <row r="92" spans="1:22" x14ac:dyDescent="0.25">
      <c r="A92" s="58"/>
      <c r="B92" s="156"/>
      <c r="C92" s="157"/>
      <c r="D92" s="58"/>
      <c r="E92" s="14"/>
      <c r="F92" s="58"/>
      <c r="G92" s="58"/>
      <c r="H92" s="58"/>
      <c r="I92" s="58"/>
      <c r="J92" s="58"/>
      <c r="K92" s="58"/>
      <c r="L92" s="58"/>
      <c r="M92" s="58"/>
      <c r="N92" s="58"/>
      <c r="O92" s="58"/>
      <c r="P92" s="58"/>
      <c r="Q92" s="58"/>
    </row>
    <row r="93" spans="1:22" x14ac:dyDescent="0.25">
      <c r="A93" s="58"/>
      <c r="B93" s="156"/>
      <c r="C93" s="157"/>
      <c r="D93" s="58"/>
      <c r="E93" s="14"/>
      <c r="F93" s="58"/>
      <c r="G93" s="58"/>
      <c r="H93" s="58"/>
      <c r="I93" s="58"/>
      <c r="J93" s="58"/>
      <c r="K93" s="58"/>
      <c r="L93" s="58"/>
      <c r="M93" s="58"/>
      <c r="N93" s="58"/>
      <c r="O93" s="58"/>
      <c r="P93" s="58"/>
      <c r="Q93" s="58"/>
    </row>
    <row r="94" spans="1:22" x14ac:dyDescent="0.25">
      <c r="A94" s="58"/>
      <c r="B94" s="156"/>
      <c r="C94" s="157"/>
      <c r="D94" s="58"/>
      <c r="E94" s="14"/>
      <c r="F94" s="58"/>
      <c r="G94" s="58"/>
      <c r="H94" s="58"/>
      <c r="I94" s="58"/>
      <c r="J94" s="58"/>
      <c r="K94" s="58"/>
      <c r="L94" s="58"/>
      <c r="M94" s="58"/>
      <c r="N94" s="58"/>
      <c r="O94" s="58"/>
      <c r="P94" s="58"/>
      <c r="Q94" s="58"/>
    </row>
    <row r="95" spans="1:22" x14ac:dyDescent="0.25">
      <c r="A95" s="58"/>
      <c r="B95" s="156"/>
      <c r="C95" s="157"/>
      <c r="D95" s="58"/>
      <c r="E95" s="14"/>
      <c r="F95" s="58"/>
      <c r="G95" s="58"/>
      <c r="H95" s="58"/>
      <c r="I95" s="58"/>
      <c r="J95" s="58"/>
      <c r="K95" s="58"/>
      <c r="L95" s="58"/>
      <c r="M95" s="58"/>
      <c r="N95" s="58"/>
      <c r="O95" s="58"/>
      <c r="P95" s="58"/>
      <c r="Q95" s="58"/>
    </row>
    <row r="96" spans="1:22" x14ac:dyDescent="0.25">
      <c r="A96" s="58"/>
      <c r="B96" s="156"/>
      <c r="C96" s="157"/>
      <c r="D96" s="58"/>
      <c r="E96" s="14"/>
      <c r="F96" s="58"/>
      <c r="G96" s="58"/>
      <c r="H96" s="58"/>
      <c r="I96" s="58"/>
      <c r="J96" s="58"/>
      <c r="K96" s="58"/>
      <c r="L96" s="58"/>
      <c r="M96" s="58"/>
      <c r="N96" s="58"/>
      <c r="O96" s="58"/>
      <c r="P96" s="58"/>
      <c r="Q96" s="58"/>
    </row>
    <row r="97" spans="1:17" x14ac:dyDescent="0.25">
      <c r="A97" s="58"/>
      <c r="B97" s="156"/>
      <c r="C97" s="157"/>
      <c r="D97" s="58"/>
      <c r="E97" s="14"/>
      <c r="F97" s="58"/>
      <c r="G97" s="58"/>
      <c r="H97" s="58"/>
      <c r="I97" s="58"/>
      <c r="J97" s="58"/>
      <c r="K97" s="58"/>
      <c r="L97" s="58"/>
      <c r="M97" s="58"/>
      <c r="N97" s="58"/>
      <c r="O97" s="58"/>
      <c r="P97" s="58"/>
      <c r="Q97" s="58"/>
    </row>
    <row r="98" spans="1:17" x14ac:dyDescent="0.25">
      <c r="A98" s="58"/>
      <c r="B98" s="156"/>
      <c r="C98" s="157"/>
      <c r="D98" s="58"/>
      <c r="E98" s="14"/>
      <c r="F98" s="58"/>
      <c r="G98" s="58"/>
      <c r="H98" s="58"/>
      <c r="I98" s="58"/>
      <c r="J98" s="58"/>
      <c r="K98" s="58"/>
      <c r="L98" s="58"/>
      <c r="M98" s="58"/>
      <c r="N98" s="58"/>
      <c r="O98" s="58"/>
      <c r="P98" s="58"/>
      <c r="Q98" s="58"/>
    </row>
    <row r="99" spans="1:17" x14ac:dyDescent="0.25">
      <c r="A99" s="58"/>
      <c r="B99" s="58"/>
      <c r="C99" s="58"/>
      <c r="D99" s="58"/>
      <c r="E99" s="14"/>
      <c r="F99" s="58"/>
      <c r="G99" s="58"/>
      <c r="H99" s="58"/>
      <c r="I99" s="58"/>
      <c r="J99" s="58"/>
      <c r="K99" s="58"/>
      <c r="L99" s="58"/>
      <c r="M99" s="58"/>
      <c r="N99" s="58"/>
      <c r="O99" s="58"/>
      <c r="P99" s="58"/>
      <c r="Q99" s="58"/>
    </row>
    <row r="100" spans="1:17" x14ac:dyDescent="0.25">
      <c r="A100" s="58"/>
      <c r="B100" s="58"/>
      <c r="C100" s="58"/>
      <c r="D100" s="58"/>
      <c r="E100" s="14"/>
      <c r="F100" s="58"/>
      <c r="G100" s="58"/>
      <c r="H100" s="58"/>
      <c r="I100" s="58"/>
      <c r="J100" s="58"/>
      <c r="K100" s="58"/>
      <c r="L100" s="58"/>
      <c r="M100" s="58"/>
      <c r="N100" s="58"/>
      <c r="O100" s="58"/>
      <c r="P100" s="58"/>
      <c r="Q100" s="58"/>
    </row>
    <row r="101" spans="1:17" x14ac:dyDescent="0.25">
      <c r="A101" s="58"/>
      <c r="B101" s="58"/>
      <c r="C101" s="58"/>
      <c r="D101" s="58"/>
      <c r="E101" s="14"/>
      <c r="F101" s="58"/>
      <c r="G101" s="58"/>
      <c r="H101" s="58"/>
      <c r="I101" s="58"/>
      <c r="J101" s="58"/>
      <c r="K101" s="58"/>
      <c r="L101" s="58"/>
      <c r="M101" s="58"/>
      <c r="N101" s="58"/>
      <c r="O101" s="58"/>
      <c r="P101" s="58"/>
      <c r="Q101" s="58"/>
    </row>
    <row r="102" spans="1:17" x14ac:dyDescent="0.25">
      <c r="A102" s="58"/>
      <c r="B102" s="58"/>
      <c r="C102" s="58"/>
      <c r="D102" s="58"/>
      <c r="E102" s="14"/>
      <c r="F102" s="58"/>
      <c r="G102" s="58"/>
      <c r="H102" s="58"/>
      <c r="I102" s="58"/>
      <c r="J102" s="58"/>
      <c r="K102" s="58"/>
      <c r="L102" s="58"/>
      <c r="M102" s="58"/>
      <c r="N102" s="58"/>
      <c r="O102" s="58"/>
      <c r="P102" s="58"/>
      <c r="Q102" s="58"/>
    </row>
    <row r="103" spans="1:17" x14ac:dyDescent="0.25">
      <c r="Q103" s="58"/>
    </row>
    <row r="104" spans="1:17" x14ac:dyDescent="0.25">
      <c r="Q104" s="58"/>
    </row>
    <row r="105" spans="1:17" x14ac:dyDescent="0.25">
      <c r="Q105" s="58"/>
    </row>
    <row r="106" spans="1:17" x14ac:dyDescent="0.25">
      <c r="Q106" s="58"/>
    </row>
    <row r="107" spans="1:17" x14ac:dyDescent="0.25">
      <c r="Q107" s="58"/>
    </row>
    <row r="108" spans="1:17" x14ac:dyDescent="0.25">
      <c r="Q108" s="58"/>
    </row>
    <row r="109" spans="1:17" x14ac:dyDescent="0.25">
      <c r="Q109" s="58"/>
    </row>
    <row r="110" spans="1:17" x14ac:dyDescent="0.25">
      <c r="Q110" s="58"/>
    </row>
    <row r="111" spans="1:17" x14ac:dyDescent="0.25">
      <c r="Q111" s="58"/>
    </row>
    <row r="112" spans="1:17" x14ac:dyDescent="0.25">
      <c r="Q112" s="58"/>
    </row>
    <row r="113" spans="5:17" x14ac:dyDescent="0.25">
      <c r="Q113" s="58"/>
    </row>
    <row r="114" spans="5:17" x14ac:dyDescent="0.25">
      <c r="E114" s="3"/>
      <c r="Q114" s="58"/>
    </row>
    <row r="115" spans="5:17" x14ac:dyDescent="0.25">
      <c r="E115" s="3"/>
      <c r="Q115" s="58"/>
    </row>
    <row r="116" spans="5:17" x14ac:dyDescent="0.25">
      <c r="E116" s="3"/>
      <c r="Q116" s="58"/>
    </row>
    <row r="117" spans="5:17" x14ac:dyDescent="0.25">
      <c r="E117" s="3"/>
      <c r="Q117" s="58"/>
    </row>
    <row r="118" spans="5:17" x14ac:dyDescent="0.25">
      <c r="E118" s="3"/>
      <c r="Q118" s="58"/>
    </row>
    <row r="119" spans="5:17" x14ac:dyDescent="0.25">
      <c r="E119" s="3"/>
      <c r="Q119" s="58"/>
    </row>
    <row r="120" spans="5:17" x14ac:dyDescent="0.25">
      <c r="E120" s="3"/>
      <c r="Q120" s="58"/>
    </row>
    <row r="121" spans="5:17" x14ac:dyDescent="0.25">
      <c r="E121" s="3"/>
      <c r="Q121" s="58"/>
    </row>
    <row r="122" spans="5:17" x14ac:dyDescent="0.25">
      <c r="E122" s="3"/>
      <c r="Q122" s="58"/>
    </row>
    <row r="123" spans="5:17" x14ac:dyDescent="0.25">
      <c r="E123" s="3"/>
      <c r="Q123" s="58"/>
    </row>
    <row r="124" spans="5:17" x14ac:dyDescent="0.25">
      <c r="E124" s="3"/>
      <c r="Q124" s="58"/>
    </row>
    <row r="125" spans="5:17" x14ac:dyDescent="0.25">
      <c r="E125" s="3"/>
      <c r="Q125" s="58"/>
    </row>
    <row r="126" spans="5:17" x14ac:dyDescent="0.25">
      <c r="E126" s="3"/>
      <c r="Q126" s="58"/>
    </row>
    <row r="127" spans="5:17" x14ac:dyDescent="0.25">
      <c r="E127" s="3"/>
      <c r="Q127" s="58"/>
    </row>
    <row r="128" spans="5:17" x14ac:dyDescent="0.25">
      <c r="E128" s="3"/>
      <c r="Q128" s="58"/>
    </row>
    <row r="129" spans="5:17" x14ac:dyDescent="0.25">
      <c r="E129" s="3"/>
      <c r="Q129" s="58"/>
    </row>
    <row r="130" spans="5:17" x14ac:dyDescent="0.25">
      <c r="E130" s="3"/>
      <c r="Q130" s="58"/>
    </row>
    <row r="131" spans="5:17" x14ac:dyDescent="0.25">
      <c r="E131" s="3"/>
      <c r="Q131" s="58"/>
    </row>
    <row r="132" spans="5:17" x14ac:dyDescent="0.25">
      <c r="E132" s="3"/>
      <c r="Q132" s="58"/>
    </row>
    <row r="133" spans="5:17" x14ac:dyDescent="0.25">
      <c r="E133" s="3"/>
      <c r="Q133" s="58"/>
    </row>
    <row r="134" spans="5:17" x14ac:dyDescent="0.25">
      <c r="E134" s="3"/>
      <c r="Q134" s="58"/>
    </row>
    <row r="135" spans="5:17" x14ac:dyDescent="0.25">
      <c r="E135" s="3"/>
      <c r="Q135" s="58"/>
    </row>
    <row r="136" spans="5:17" x14ac:dyDescent="0.25">
      <c r="E136" s="3"/>
      <c r="Q136" s="58"/>
    </row>
    <row r="137" spans="5:17" x14ac:dyDescent="0.25">
      <c r="E137" s="3"/>
      <c r="Q137" s="58"/>
    </row>
    <row r="138" spans="5:17" x14ac:dyDescent="0.25">
      <c r="E138" s="3"/>
      <c r="Q138" s="58"/>
    </row>
    <row r="139" spans="5:17" x14ac:dyDescent="0.25">
      <c r="E139" s="3"/>
      <c r="Q139" s="58"/>
    </row>
    <row r="140" spans="5:17" x14ac:dyDescent="0.25">
      <c r="E140" s="3"/>
      <c r="Q140" s="58"/>
    </row>
    <row r="141" spans="5:17" x14ac:dyDescent="0.25">
      <c r="E141" s="3"/>
      <c r="Q141" s="58"/>
    </row>
    <row r="142" spans="5:17" x14ac:dyDescent="0.25">
      <c r="E142" s="3"/>
      <c r="Q142" s="58"/>
    </row>
    <row r="143" spans="5:17" x14ac:dyDescent="0.25">
      <c r="E143" s="3"/>
      <c r="Q143" s="58"/>
    </row>
    <row r="144" spans="5:17" x14ac:dyDescent="0.25">
      <c r="E144" s="3"/>
      <c r="Q144" s="58"/>
    </row>
    <row r="145" spans="5:17" x14ac:dyDescent="0.25">
      <c r="E145" s="3"/>
      <c r="Q145" s="58"/>
    </row>
    <row r="146" spans="5:17" x14ac:dyDescent="0.25">
      <c r="E146" s="3"/>
      <c r="Q146" s="58"/>
    </row>
    <row r="147" spans="5:17" x14ac:dyDescent="0.25">
      <c r="E147" s="3"/>
      <c r="Q147" s="58"/>
    </row>
    <row r="148" spans="5:17" x14ac:dyDescent="0.25">
      <c r="E148" s="3"/>
      <c r="Q148" s="58"/>
    </row>
    <row r="149" spans="5:17" x14ac:dyDescent="0.25">
      <c r="E149" s="3"/>
      <c r="Q149" s="58"/>
    </row>
    <row r="150" spans="5:17" x14ac:dyDescent="0.25">
      <c r="E150" s="3"/>
      <c r="Q150" s="58"/>
    </row>
    <row r="151" spans="5:17" x14ac:dyDescent="0.25">
      <c r="E151" s="3"/>
      <c r="Q151" s="58"/>
    </row>
    <row r="152" spans="5:17" x14ac:dyDescent="0.25">
      <c r="E152" s="3"/>
      <c r="Q152" s="58"/>
    </row>
    <row r="153" spans="5:17" x14ac:dyDescent="0.25">
      <c r="E153" s="3"/>
      <c r="Q153" s="58"/>
    </row>
    <row r="154" spans="5:17" x14ac:dyDescent="0.25">
      <c r="E154" s="3"/>
      <c r="Q154" s="58"/>
    </row>
    <row r="155" spans="5:17" x14ac:dyDescent="0.25">
      <c r="E155" s="3"/>
      <c r="Q155" s="58"/>
    </row>
    <row r="156" spans="5:17" x14ac:dyDescent="0.25">
      <c r="E156" s="3"/>
      <c r="Q156" s="58"/>
    </row>
    <row r="157" spans="5:17" x14ac:dyDescent="0.25">
      <c r="E157" s="3"/>
      <c r="Q157" s="58"/>
    </row>
    <row r="158" spans="5:17" x14ac:dyDescent="0.25">
      <c r="E158" s="3"/>
      <c r="Q158" s="58"/>
    </row>
    <row r="159" spans="5:17" x14ac:dyDescent="0.25">
      <c r="E159" s="3"/>
      <c r="Q159" s="58"/>
    </row>
    <row r="160" spans="5:17" x14ac:dyDescent="0.25">
      <c r="E160" s="3"/>
      <c r="Q160" s="58"/>
    </row>
    <row r="161" spans="5:17" x14ac:dyDescent="0.25">
      <c r="E161" s="3"/>
      <c r="Q161" s="58"/>
    </row>
    <row r="162" spans="5:17" x14ac:dyDescent="0.25">
      <c r="E162" s="3"/>
      <c r="Q162" s="58"/>
    </row>
    <row r="163" spans="5:17" x14ac:dyDescent="0.25">
      <c r="E163" s="3"/>
      <c r="Q163" s="58"/>
    </row>
    <row r="164" spans="5:17" x14ac:dyDescent="0.25">
      <c r="E164" s="3"/>
      <c r="Q164" s="58"/>
    </row>
    <row r="165" spans="5:17" x14ac:dyDescent="0.25">
      <c r="E165" s="3"/>
      <c r="Q165" s="58"/>
    </row>
    <row r="166" spans="5:17" x14ac:dyDescent="0.25">
      <c r="E166" s="3"/>
      <c r="Q166" s="58"/>
    </row>
    <row r="167" spans="5:17" x14ac:dyDescent="0.25">
      <c r="E167" s="3"/>
      <c r="Q167" s="58"/>
    </row>
    <row r="168" spans="5:17" x14ac:dyDescent="0.25">
      <c r="E168" s="3"/>
      <c r="Q168" s="58"/>
    </row>
    <row r="169" spans="5:17" x14ac:dyDescent="0.25">
      <c r="E169" s="3"/>
      <c r="Q169" s="58"/>
    </row>
    <row r="170" spans="5:17" x14ac:dyDescent="0.25">
      <c r="E170" s="3"/>
      <c r="Q170" s="58"/>
    </row>
    <row r="171" spans="5:17" x14ac:dyDescent="0.25">
      <c r="E171" s="3"/>
      <c r="Q171" s="58"/>
    </row>
    <row r="172" spans="5:17" x14ac:dyDescent="0.25">
      <c r="E172" s="3"/>
      <c r="Q172" s="58"/>
    </row>
    <row r="173" spans="5:17" x14ac:dyDescent="0.25">
      <c r="E173" s="3"/>
      <c r="Q173" s="58"/>
    </row>
    <row r="174" spans="5:17" x14ac:dyDescent="0.25">
      <c r="E174" s="3"/>
      <c r="Q174" s="58"/>
    </row>
    <row r="175" spans="5:17" x14ac:dyDescent="0.25">
      <c r="E175" s="3"/>
      <c r="Q175" s="58"/>
    </row>
    <row r="176" spans="5:17" x14ac:dyDescent="0.25">
      <c r="E176" s="3"/>
      <c r="Q176" s="58"/>
    </row>
    <row r="177" spans="5:17" x14ac:dyDescent="0.25">
      <c r="E177" s="3"/>
      <c r="Q177" s="58"/>
    </row>
    <row r="178" spans="5:17" x14ac:dyDescent="0.25">
      <c r="E178" s="3"/>
      <c r="Q178" s="58"/>
    </row>
    <row r="179" spans="5:17" x14ac:dyDescent="0.25">
      <c r="E179" s="3"/>
      <c r="Q179" s="58"/>
    </row>
    <row r="180" spans="5:17" x14ac:dyDescent="0.25">
      <c r="E180" s="3"/>
      <c r="Q180" s="58"/>
    </row>
    <row r="181" spans="5:17" x14ac:dyDescent="0.25">
      <c r="E181" s="3"/>
      <c r="Q181" s="58"/>
    </row>
    <row r="182" spans="5:17" x14ac:dyDescent="0.25">
      <c r="E182" s="3"/>
      <c r="Q182" s="58"/>
    </row>
    <row r="183" spans="5:17" x14ac:dyDescent="0.25">
      <c r="E183" s="3"/>
      <c r="Q183" s="58"/>
    </row>
    <row r="184" spans="5:17" x14ac:dyDescent="0.25">
      <c r="E184" s="3"/>
      <c r="Q184" s="58"/>
    </row>
    <row r="185" spans="5:17" x14ac:dyDescent="0.25">
      <c r="E185" s="3"/>
      <c r="Q185" s="58"/>
    </row>
    <row r="186" spans="5:17" x14ac:dyDescent="0.25">
      <c r="E186" s="3"/>
      <c r="Q186" s="58"/>
    </row>
    <row r="187" spans="5:17" x14ac:dyDescent="0.25">
      <c r="E187" s="3"/>
      <c r="Q187" s="58"/>
    </row>
    <row r="188" spans="5:17" x14ac:dyDescent="0.25">
      <c r="E188" s="3"/>
      <c r="Q188" s="58"/>
    </row>
    <row r="189" spans="5:17" x14ac:dyDescent="0.25">
      <c r="E189" s="3"/>
      <c r="Q189" s="58"/>
    </row>
    <row r="190" spans="5:17" x14ac:dyDescent="0.25">
      <c r="E190" s="3"/>
      <c r="Q190" s="58"/>
    </row>
    <row r="191" spans="5:17" x14ac:dyDescent="0.25">
      <c r="E191" s="3"/>
      <c r="Q191" s="58"/>
    </row>
    <row r="192" spans="5:17" x14ac:dyDescent="0.25">
      <c r="E192" s="3"/>
      <c r="Q192" s="58"/>
    </row>
    <row r="193" spans="5:17" x14ac:dyDescent="0.25">
      <c r="E193" s="3"/>
      <c r="Q193" s="58"/>
    </row>
    <row r="194" spans="5:17" x14ac:dyDescent="0.25">
      <c r="E194" s="3"/>
      <c r="Q194" s="58"/>
    </row>
    <row r="195" spans="5:17" x14ac:dyDescent="0.25">
      <c r="E195" s="3"/>
      <c r="Q195" s="58"/>
    </row>
    <row r="196" spans="5:17" x14ac:dyDescent="0.25">
      <c r="E196" s="3"/>
      <c r="Q196" s="58"/>
    </row>
    <row r="197" spans="5:17" x14ac:dyDescent="0.25">
      <c r="E197" s="3"/>
      <c r="Q197" s="58"/>
    </row>
    <row r="198" spans="5:17" x14ac:dyDescent="0.25">
      <c r="E198" s="3"/>
      <c r="Q198" s="58"/>
    </row>
    <row r="199" spans="5:17" x14ac:dyDescent="0.25">
      <c r="E199" s="3"/>
      <c r="Q199" s="58"/>
    </row>
    <row r="200" spans="5:17" x14ac:dyDescent="0.25">
      <c r="E200" s="3"/>
      <c r="Q200" s="58"/>
    </row>
    <row r="201" spans="5:17" x14ac:dyDescent="0.25">
      <c r="E201" s="3"/>
      <c r="Q201" s="58"/>
    </row>
    <row r="202" spans="5:17" x14ac:dyDescent="0.25">
      <c r="E202" s="3"/>
      <c r="Q202" s="58"/>
    </row>
    <row r="203" spans="5:17" x14ac:dyDescent="0.25">
      <c r="E203" s="3"/>
      <c r="Q203" s="58"/>
    </row>
    <row r="204" spans="5:17" x14ac:dyDescent="0.25">
      <c r="E204" s="3"/>
      <c r="Q204" s="58"/>
    </row>
    <row r="205" spans="5:17" x14ac:dyDescent="0.25">
      <c r="E205" s="3"/>
      <c r="Q205" s="58"/>
    </row>
    <row r="206" spans="5:17" x14ac:dyDescent="0.25">
      <c r="E206" s="3"/>
      <c r="Q206" s="58"/>
    </row>
    <row r="207" spans="5:17" x14ac:dyDescent="0.25">
      <c r="E207" s="3"/>
      <c r="Q207" s="58"/>
    </row>
    <row r="208" spans="5:17" x14ac:dyDescent="0.25">
      <c r="E208" s="3"/>
      <c r="Q208" s="58"/>
    </row>
    <row r="209" spans="5:17" x14ac:dyDescent="0.25">
      <c r="E209" s="3"/>
      <c r="Q209" s="58"/>
    </row>
    <row r="210" spans="5:17" x14ac:dyDescent="0.25">
      <c r="E210" s="3"/>
      <c r="Q210" s="58"/>
    </row>
    <row r="211" spans="5:17" x14ac:dyDescent="0.25">
      <c r="E211" s="3"/>
      <c r="Q211" s="58"/>
    </row>
    <row r="212" spans="5:17" x14ac:dyDescent="0.25">
      <c r="E212" s="3"/>
      <c r="Q212" s="58"/>
    </row>
    <row r="213" spans="5:17" x14ac:dyDescent="0.25">
      <c r="E213" s="3"/>
      <c r="Q213" s="58"/>
    </row>
    <row r="214" spans="5:17" x14ac:dyDescent="0.25">
      <c r="E214" s="3"/>
      <c r="Q214" s="58"/>
    </row>
    <row r="215" spans="5:17" x14ac:dyDescent="0.25">
      <c r="E215" s="3"/>
      <c r="Q215" s="58"/>
    </row>
    <row r="216" spans="5:17" x14ac:dyDescent="0.25">
      <c r="E216" s="3"/>
      <c r="Q216" s="58"/>
    </row>
    <row r="217" spans="5:17" x14ac:dyDescent="0.25">
      <c r="E217" s="3"/>
      <c r="Q217" s="58"/>
    </row>
    <row r="218" spans="5:17" x14ac:dyDescent="0.25">
      <c r="E218" s="3"/>
      <c r="Q218" s="58"/>
    </row>
    <row r="219" spans="5:17" x14ac:dyDescent="0.25">
      <c r="E219" s="3"/>
      <c r="Q219" s="58"/>
    </row>
    <row r="220" spans="5:17" x14ac:dyDescent="0.25">
      <c r="E220" s="3"/>
      <c r="Q220" s="58"/>
    </row>
    <row r="221" spans="5:17" x14ac:dyDescent="0.25">
      <c r="E221" s="3"/>
      <c r="Q221" s="58"/>
    </row>
    <row r="222" spans="5:17" x14ac:dyDescent="0.25">
      <c r="E222" s="3"/>
      <c r="Q222" s="58"/>
    </row>
    <row r="223" spans="5:17" x14ac:dyDescent="0.25">
      <c r="E223" s="3"/>
      <c r="Q223" s="58"/>
    </row>
    <row r="224" spans="5:17" x14ac:dyDescent="0.25">
      <c r="E224" s="3"/>
      <c r="Q224" s="58"/>
    </row>
    <row r="225" spans="5:17" x14ac:dyDescent="0.25">
      <c r="E225" s="3"/>
      <c r="Q225" s="58"/>
    </row>
    <row r="226" spans="5:17" x14ac:dyDescent="0.25">
      <c r="E226" s="3"/>
      <c r="Q226" s="58"/>
    </row>
    <row r="227" spans="5:17" x14ac:dyDescent="0.25">
      <c r="E227" s="3"/>
      <c r="Q227" s="58"/>
    </row>
    <row r="228" spans="5:17" x14ac:dyDescent="0.25">
      <c r="E228" s="3"/>
      <c r="Q228" s="58"/>
    </row>
    <row r="229" spans="5:17" x14ac:dyDescent="0.25">
      <c r="E229" s="3"/>
      <c r="Q229" s="58"/>
    </row>
    <row r="230" spans="5:17" x14ac:dyDescent="0.25">
      <c r="E230" s="3"/>
      <c r="Q230" s="58"/>
    </row>
    <row r="231" spans="5:17" x14ac:dyDescent="0.25">
      <c r="E231" s="3"/>
      <c r="Q231" s="58"/>
    </row>
    <row r="232" spans="5:17" x14ac:dyDescent="0.25">
      <c r="E232" s="3"/>
      <c r="Q232" s="58"/>
    </row>
    <row r="233" spans="5:17" x14ac:dyDescent="0.25">
      <c r="E233" s="3"/>
      <c r="Q233" s="58"/>
    </row>
    <row r="234" spans="5:17" x14ac:dyDescent="0.25">
      <c r="E234" s="3"/>
      <c r="Q234" s="58"/>
    </row>
    <row r="235" spans="5:17" x14ac:dyDescent="0.25">
      <c r="E235" s="3"/>
      <c r="Q235" s="58"/>
    </row>
    <row r="236" spans="5:17" x14ac:dyDescent="0.25">
      <c r="E236" s="3"/>
      <c r="Q236" s="58"/>
    </row>
    <row r="237" spans="5:17" x14ac:dyDescent="0.25">
      <c r="E237" s="3"/>
      <c r="Q237" s="58"/>
    </row>
    <row r="238" spans="5:17" x14ac:dyDescent="0.25">
      <c r="E238" s="3"/>
      <c r="Q238" s="58"/>
    </row>
    <row r="239" spans="5:17" x14ac:dyDescent="0.25">
      <c r="E239" s="3"/>
      <c r="Q239" s="58"/>
    </row>
    <row r="240" spans="5:17" x14ac:dyDescent="0.25">
      <c r="E240" s="3"/>
      <c r="Q240" s="58"/>
    </row>
    <row r="241" spans="5:17" x14ac:dyDescent="0.25">
      <c r="E241" s="3"/>
      <c r="Q241" s="58"/>
    </row>
    <row r="242" spans="5:17" x14ac:dyDescent="0.25">
      <c r="E242" s="3"/>
      <c r="Q242" s="58"/>
    </row>
    <row r="243" spans="5:17" x14ac:dyDescent="0.25">
      <c r="E243" s="3"/>
      <c r="Q243" s="58"/>
    </row>
    <row r="244" spans="5:17" x14ac:dyDescent="0.25">
      <c r="E244" s="3"/>
      <c r="Q244" s="58"/>
    </row>
    <row r="245" spans="5:17" x14ac:dyDescent="0.25">
      <c r="E245" s="3"/>
      <c r="Q245" s="58"/>
    </row>
    <row r="246" spans="5:17" x14ac:dyDescent="0.25">
      <c r="E246" s="3"/>
      <c r="Q246" s="58"/>
    </row>
    <row r="247" spans="5:17" x14ac:dyDescent="0.25">
      <c r="E247" s="3"/>
      <c r="Q247" s="58"/>
    </row>
    <row r="248" spans="5:17" x14ac:dyDescent="0.25">
      <c r="E248" s="3"/>
      <c r="Q248" s="58"/>
    </row>
    <row r="249" spans="5:17" x14ac:dyDescent="0.25">
      <c r="E249" s="3"/>
      <c r="Q249" s="58"/>
    </row>
    <row r="250" spans="5:17" x14ac:dyDescent="0.25">
      <c r="E250" s="3"/>
      <c r="Q250" s="58"/>
    </row>
    <row r="251" spans="5:17" x14ac:dyDescent="0.25">
      <c r="E251" s="3"/>
      <c r="Q251" s="58"/>
    </row>
    <row r="252" spans="5:17" x14ac:dyDescent="0.25">
      <c r="E252" s="3"/>
      <c r="Q252" s="58"/>
    </row>
    <row r="253" spans="5:17" x14ac:dyDescent="0.25">
      <c r="E253" s="3"/>
      <c r="Q253" s="58"/>
    </row>
    <row r="254" spans="5:17" x14ac:dyDescent="0.25">
      <c r="E254" s="3"/>
      <c r="Q254" s="58"/>
    </row>
    <row r="255" spans="5:17" x14ac:dyDescent="0.25">
      <c r="E255" s="3"/>
      <c r="Q255" s="58"/>
    </row>
    <row r="256" spans="5:17" x14ac:dyDescent="0.25">
      <c r="E256" s="3"/>
      <c r="Q256" s="58"/>
    </row>
    <row r="257" spans="5:17" x14ac:dyDescent="0.25">
      <c r="E257" s="3"/>
      <c r="Q257" s="58"/>
    </row>
    <row r="258" spans="5:17" x14ac:dyDescent="0.25">
      <c r="E258" s="3"/>
      <c r="Q258" s="58"/>
    </row>
    <row r="259" spans="5:17" x14ac:dyDescent="0.25">
      <c r="E259" s="3"/>
      <c r="Q259" s="58"/>
    </row>
    <row r="260" spans="5:17" x14ac:dyDescent="0.25">
      <c r="E260" s="3"/>
      <c r="Q260" s="58"/>
    </row>
    <row r="261" spans="5:17" x14ac:dyDescent="0.25">
      <c r="E261" s="3"/>
      <c r="Q261" s="58"/>
    </row>
    <row r="262" spans="5:17" x14ac:dyDescent="0.25">
      <c r="E262" s="3"/>
      <c r="Q262" s="58"/>
    </row>
    <row r="263" spans="5:17" x14ac:dyDescent="0.25">
      <c r="E263" s="3"/>
      <c r="Q263" s="58"/>
    </row>
    <row r="264" spans="5:17" x14ac:dyDescent="0.25">
      <c r="E264" s="3"/>
      <c r="Q264" s="58"/>
    </row>
    <row r="265" spans="5:17" x14ac:dyDescent="0.25">
      <c r="E265" s="3"/>
      <c r="Q265" s="58"/>
    </row>
    <row r="266" spans="5:17" x14ac:dyDescent="0.25">
      <c r="E266" s="3"/>
      <c r="Q266" s="58"/>
    </row>
    <row r="267" spans="5:17" x14ac:dyDescent="0.25">
      <c r="E267" s="3"/>
      <c r="Q267" s="58"/>
    </row>
    <row r="268" spans="5:17" x14ac:dyDescent="0.25">
      <c r="E268" s="3"/>
      <c r="Q268" s="58"/>
    </row>
    <row r="269" spans="5:17" x14ac:dyDescent="0.25">
      <c r="E269" s="3"/>
      <c r="Q269" s="58"/>
    </row>
    <row r="270" spans="5:17" x14ac:dyDescent="0.25">
      <c r="E270" s="3"/>
      <c r="Q270" s="58"/>
    </row>
    <row r="271" spans="5:17" x14ac:dyDescent="0.25">
      <c r="E271" s="3"/>
      <c r="Q271" s="58"/>
    </row>
    <row r="272" spans="5:17" x14ac:dyDescent="0.25">
      <c r="E272" s="3"/>
      <c r="Q272" s="58"/>
    </row>
    <row r="273" spans="5:17" x14ac:dyDescent="0.25">
      <c r="E273" s="3"/>
      <c r="Q273" s="58"/>
    </row>
    <row r="274" spans="5:17" x14ac:dyDescent="0.25">
      <c r="E274" s="3"/>
      <c r="Q274" s="58"/>
    </row>
    <row r="275" spans="5:17" x14ac:dyDescent="0.25">
      <c r="E275" s="3"/>
      <c r="Q275" s="58"/>
    </row>
    <row r="276" spans="5:17" x14ac:dyDescent="0.25">
      <c r="E276" s="3"/>
      <c r="Q276" s="58"/>
    </row>
    <row r="277" spans="5:17" x14ac:dyDescent="0.25">
      <c r="E277" s="3"/>
      <c r="Q277" s="58"/>
    </row>
    <row r="278" spans="5:17" x14ac:dyDescent="0.25">
      <c r="E278" s="3"/>
      <c r="Q278" s="58"/>
    </row>
    <row r="279" spans="5:17" x14ac:dyDescent="0.25">
      <c r="E279" s="3"/>
      <c r="Q279" s="58"/>
    </row>
    <row r="280" spans="5:17" x14ac:dyDescent="0.25">
      <c r="E280" s="3"/>
      <c r="Q280" s="58"/>
    </row>
    <row r="281" spans="5:17" x14ac:dyDescent="0.25">
      <c r="E281" s="3"/>
      <c r="Q281" s="58"/>
    </row>
    <row r="282" spans="5:17" x14ac:dyDescent="0.25">
      <c r="E282" s="3"/>
      <c r="Q282" s="58"/>
    </row>
    <row r="283" spans="5:17" x14ac:dyDescent="0.25">
      <c r="E283" s="3"/>
      <c r="Q283" s="58"/>
    </row>
    <row r="284" spans="5:17" x14ac:dyDescent="0.25">
      <c r="E284" s="3"/>
      <c r="Q284" s="58"/>
    </row>
    <row r="285" spans="5:17" x14ac:dyDescent="0.25">
      <c r="E285" s="3"/>
      <c r="Q285" s="58"/>
    </row>
    <row r="286" spans="5:17" x14ac:dyDescent="0.25">
      <c r="E286" s="3"/>
      <c r="Q286" s="58"/>
    </row>
    <row r="287" spans="5:17" x14ac:dyDescent="0.25">
      <c r="E287" s="3"/>
      <c r="Q287" s="58"/>
    </row>
    <row r="288" spans="5:17" x14ac:dyDescent="0.25">
      <c r="E288" s="3"/>
      <c r="Q288" s="58"/>
    </row>
    <row r="289" spans="5:17" x14ac:dyDescent="0.25">
      <c r="E289" s="3"/>
      <c r="Q289" s="58"/>
    </row>
    <row r="290" spans="5:17" x14ac:dyDescent="0.25">
      <c r="E290" s="3"/>
      <c r="Q290" s="58"/>
    </row>
    <row r="291" spans="5:17" x14ac:dyDescent="0.25">
      <c r="E291" s="3"/>
      <c r="Q291" s="58"/>
    </row>
    <row r="292" spans="5:17" x14ac:dyDescent="0.25">
      <c r="E292" s="3"/>
      <c r="Q292" s="58"/>
    </row>
    <row r="293" spans="5:17" x14ac:dyDescent="0.25">
      <c r="E293" s="3"/>
      <c r="Q293" s="58"/>
    </row>
    <row r="294" spans="5:17" x14ac:dyDescent="0.25">
      <c r="E294" s="3"/>
      <c r="Q294" s="58"/>
    </row>
    <row r="295" spans="5:17" x14ac:dyDescent="0.25">
      <c r="E295" s="3"/>
      <c r="Q295" s="58"/>
    </row>
    <row r="296" spans="5:17" x14ac:dyDescent="0.25">
      <c r="E296" s="3"/>
      <c r="Q296" s="58"/>
    </row>
    <row r="297" spans="5:17" x14ac:dyDescent="0.25">
      <c r="E297" s="3"/>
      <c r="Q297" s="58"/>
    </row>
    <row r="298" spans="5:17" x14ac:dyDescent="0.25">
      <c r="E298" s="3"/>
      <c r="Q298" s="58"/>
    </row>
    <row r="299" spans="5:17" x14ac:dyDescent="0.25">
      <c r="E299" s="3"/>
      <c r="Q299" s="58"/>
    </row>
    <row r="300" spans="5:17" x14ac:dyDescent="0.25">
      <c r="E300" s="3"/>
      <c r="Q300" s="58"/>
    </row>
    <row r="301" spans="5:17" x14ac:dyDescent="0.25">
      <c r="E301" s="3"/>
      <c r="Q301" s="58"/>
    </row>
    <row r="302" spans="5:17" x14ac:dyDescent="0.25">
      <c r="E302" s="3"/>
      <c r="Q302" s="58"/>
    </row>
    <row r="303" spans="5:17" x14ac:dyDescent="0.25">
      <c r="E303" s="3"/>
      <c r="Q303" s="58"/>
    </row>
    <row r="304" spans="5:17" x14ac:dyDescent="0.25">
      <c r="E304" s="3"/>
      <c r="Q304" s="58"/>
    </row>
    <row r="305" spans="5:17" x14ac:dyDescent="0.25">
      <c r="E305" s="3"/>
      <c r="Q305" s="58"/>
    </row>
    <row r="306" spans="5:17" x14ac:dyDescent="0.25">
      <c r="E306" s="3"/>
      <c r="Q306" s="58"/>
    </row>
    <row r="307" spans="5:17" x14ac:dyDescent="0.25">
      <c r="E307" s="3"/>
      <c r="Q307" s="58"/>
    </row>
    <row r="308" spans="5:17" x14ac:dyDescent="0.25">
      <c r="E308" s="3"/>
      <c r="Q308" s="58"/>
    </row>
    <row r="309" spans="5:17" x14ac:dyDescent="0.25">
      <c r="E309" s="3"/>
      <c r="Q309" s="58"/>
    </row>
    <row r="310" spans="5:17" x14ac:dyDescent="0.25">
      <c r="E310" s="3"/>
      <c r="Q310" s="58"/>
    </row>
    <row r="311" spans="5:17" x14ac:dyDescent="0.25">
      <c r="E311" s="3"/>
      <c r="Q311" s="58"/>
    </row>
    <row r="312" spans="5:17" x14ac:dyDescent="0.25">
      <c r="E312" s="3"/>
      <c r="Q312" s="58"/>
    </row>
    <row r="313" spans="5:17" x14ac:dyDescent="0.25">
      <c r="E313" s="3"/>
      <c r="Q313" s="58"/>
    </row>
    <row r="314" spans="5:17" x14ac:dyDescent="0.25">
      <c r="E314" s="3"/>
      <c r="Q314" s="58"/>
    </row>
    <row r="315" spans="5:17" x14ac:dyDescent="0.25">
      <c r="E315" s="3"/>
      <c r="Q315" s="58"/>
    </row>
    <row r="316" spans="5:17" x14ac:dyDescent="0.25">
      <c r="E316" s="3"/>
      <c r="Q316" s="58"/>
    </row>
    <row r="317" spans="5:17" x14ac:dyDescent="0.25">
      <c r="E317" s="3"/>
      <c r="Q317" s="58"/>
    </row>
    <row r="318" spans="5:17" x14ac:dyDescent="0.25">
      <c r="E318" s="3"/>
      <c r="Q318" s="58"/>
    </row>
    <row r="319" spans="5:17" x14ac:dyDescent="0.25">
      <c r="E319" s="3"/>
      <c r="Q319" s="58"/>
    </row>
    <row r="320" spans="5:17" x14ac:dyDescent="0.25">
      <c r="E320" s="3"/>
      <c r="Q320" s="58"/>
    </row>
    <row r="321" spans="5:17" x14ac:dyDescent="0.25">
      <c r="E321" s="3"/>
      <c r="Q321" s="58"/>
    </row>
    <row r="322" spans="5:17" x14ac:dyDescent="0.25">
      <c r="E322" s="3"/>
      <c r="Q322" s="58"/>
    </row>
    <row r="323" spans="5:17" x14ac:dyDescent="0.25">
      <c r="E323" s="3"/>
      <c r="Q323" s="58"/>
    </row>
    <row r="324" spans="5:17" x14ac:dyDescent="0.25">
      <c r="E324" s="3"/>
      <c r="Q324" s="58"/>
    </row>
    <row r="325" spans="5:17" x14ac:dyDescent="0.25">
      <c r="E325" s="3"/>
      <c r="Q325" s="58"/>
    </row>
    <row r="326" spans="5:17" x14ac:dyDescent="0.25">
      <c r="E326" s="3"/>
      <c r="Q326" s="58"/>
    </row>
    <row r="327" spans="5:17" x14ac:dyDescent="0.25">
      <c r="E327" s="3"/>
      <c r="Q327" s="58"/>
    </row>
    <row r="328" spans="5:17" x14ac:dyDescent="0.25">
      <c r="E328" s="3"/>
      <c r="Q328" s="58"/>
    </row>
    <row r="329" spans="5:17" x14ac:dyDescent="0.25">
      <c r="E329" s="3"/>
      <c r="Q329" s="58"/>
    </row>
    <row r="330" spans="5:17" x14ac:dyDescent="0.25">
      <c r="E330" s="3"/>
      <c r="Q330" s="58"/>
    </row>
    <row r="331" spans="5:17" x14ac:dyDescent="0.25">
      <c r="E331" s="3"/>
      <c r="Q331" s="58"/>
    </row>
    <row r="332" spans="5:17" x14ac:dyDescent="0.25">
      <c r="E332" s="3"/>
      <c r="Q332" s="58"/>
    </row>
    <row r="333" spans="5:17" x14ac:dyDescent="0.25">
      <c r="E333" s="3"/>
      <c r="Q333" s="58"/>
    </row>
    <row r="334" spans="5:17" x14ac:dyDescent="0.25">
      <c r="E334" s="3"/>
      <c r="Q334" s="58"/>
    </row>
    <row r="335" spans="5:17" x14ac:dyDescent="0.25">
      <c r="E335" s="3"/>
      <c r="Q335" s="58"/>
    </row>
    <row r="336" spans="5:17" x14ac:dyDescent="0.25">
      <c r="E336" s="3"/>
      <c r="Q336" s="58"/>
    </row>
    <row r="337" spans="5:17" x14ac:dyDescent="0.25">
      <c r="E337" s="3"/>
      <c r="Q337" s="58"/>
    </row>
    <row r="338" spans="5:17" x14ac:dyDescent="0.25">
      <c r="E338" s="3"/>
      <c r="Q338" s="58"/>
    </row>
    <row r="339" spans="5:17" x14ac:dyDescent="0.25">
      <c r="E339" s="3"/>
      <c r="Q339" s="58"/>
    </row>
    <row r="340" spans="5:17" x14ac:dyDescent="0.25">
      <c r="E340" s="3"/>
      <c r="Q340" s="58"/>
    </row>
    <row r="341" spans="5:17" x14ac:dyDescent="0.25">
      <c r="E341" s="3"/>
      <c r="Q341" s="58"/>
    </row>
    <row r="342" spans="5:17" x14ac:dyDescent="0.25">
      <c r="E342" s="3"/>
      <c r="Q342" s="58"/>
    </row>
    <row r="343" spans="5:17" x14ac:dyDescent="0.25">
      <c r="E343" s="3"/>
      <c r="Q343" s="58"/>
    </row>
    <row r="344" spans="5:17" x14ac:dyDescent="0.25">
      <c r="E344" s="3"/>
      <c r="Q344" s="58"/>
    </row>
    <row r="345" spans="5:17" x14ac:dyDescent="0.25">
      <c r="E345" s="3"/>
      <c r="Q345" s="58"/>
    </row>
    <row r="346" spans="5:17" x14ac:dyDescent="0.25">
      <c r="E346" s="3"/>
      <c r="Q346" s="58"/>
    </row>
    <row r="347" spans="5:17" x14ac:dyDescent="0.25">
      <c r="E347" s="3"/>
      <c r="Q347" s="58"/>
    </row>
    <row r="348" spans="5:17" x14ac:dyDescent="0.25">
      <c r="E348" s="3"/>
      <c r="Q348" s="58"/>
    </row>
    <row r="349" spans="5:17" x14ac:dyDescent="0.25">
      <c r="E349" s="3"/>
      <c r="Q349" s="58"/>
    </row>
    <row r="350" spans="5:17" x14ac:dyDescent="0.25">
      <c r="E350" s="3"/>
      <c r="Q350" s="58"/>
    </row>
    <row r="351" spans="5:17" x14ac:dyDescent="0.25">
      <c r="E351" s="3"/>
      <c r="Q351" s="58"/>
    </row>
    <row r="352" spans="5:17" x14ac:dyDescent="0.25">
      <c r="E352" s="3"/>
      <c r="Q352" s="58"/>
    </row>
    <row r="353" spans="5:17" x14ac:dyDescent="0.25">
      <c r="E353" s="3"/>
      <c r="Q353" s="58"/>
    </row>
    <row r="354" spans="5:17" x14ac:dyDescent="0.25">
      <c r="E354" s="3"/>
      <c r="Q354" s="58"/>
    </row>
    <row r="355" spans="5:17" x14ac:dyDescent="0.25">
      <c r="E355" s="3"/>
      <c r="Q355" s="58"/>
    </row>
    <row r="356" spans="5:17" x14ac:dyDescent="0.25">
      <c r="E356" s="3"/>
      <c r="Q356" s="58"/>
    </row>
    <row r="357" spans="5:17" x14ac:dyDescent="0.25">
      <c r="E357" s="3"/>
      <c r="Q357" s="58"/>
    </row>
    <row r="358" spans="5:17" x14ac:dyDescent="0.25">
      <c r="E358" s="3"/>
      <c r="Q358" s="58"/>
    </row>
    <row r="359" spans="5:17" x14ac:dyDescent="0.25">
      <c r="E359" s="3"/>
      <c r="Q359" s="58"/>
    </row>
    <row r="360" spans="5:17" x14ac:dyDescent="0.25">
      <c r="E360" s="3"/>
      <c r="Q360" s="58"/>
    </row>
    <row r="361" spans="5:17" x14ac:dyDescent="0.25">
      <c r="E361" s="3"/>
      <c r="Q361" s="58"/>
    </row>
    <row r="362" spans="5:17" x14ac:dyDescent="0.25">
      <c r="E362" s="3"/>
      <c r="Q362" s="58"/>
    </row>
    <row r="363" spans="5:17" x14ac:dyDescent="0.25">
      <c r="E363" s="3"/>
      <c r="Q363" s="58"/>
    </row>
    <row r="364" spans="5:17" x14ac:dyDescent="0.25">
      <c r="E364" s="3"/>
      <c r="Q364" s="58"/>
    </row>
    <row r="365" spans="5:17" x14ac:dyDescent="0.25">
      <c r="E365" s="3"/>
      <c r="Q365" s="58"/>
    </row>
    <row r="366" spans="5:17" x14ac:dyDescent="0.25">
      <c r="E366" s="3"/>
      <c r="Q366" s="58"/>
    </row>
    <row r="367" spans="5:17" x14ac:dyDescent="0.25">
      <c r="E367" s="3"/>
      <c r="Q367" s="58"/>
    </row>
    <row r="368" spans="5:17" x14ac:dyDescent="0.25">
      <c r="E368" s="3"/>
      <c r="Q368" s="58"/>
    </row>
    <row r="369" spans="5:17" x14ac:dyDescent="0.25">
      <c r="E369" s="3"/>
      <c r="Q369" s="58"/>
    </row>
    <row r="370" spans="5:17" x14ac:dyDescent="0.25">
      <c r="E370" s="3"/>
      <c r="Q370" s="58"/>
    </row>
    <row r="371" spans="5:17" x14ac:dyDescent="0.25">
      <c r="E371" s="3"/>
      <c r="Q371" s="58"/>
    </row>
    <row r="372" spans="5:17" x14ac:dyDescent="0.25">
      <c r="E372" s="3"/>
      <c r="Q372" s="58"/>
    </row>
    <row r="373" spans="5:17" x14ac:dyDescent="0.25">
      <c r="E373" s="3"/>
      <c r="Q373" s="58"/>
    </row>
    <row r="374" spans="5:17" x14ac:dyDescent="0.25">
      <c r="E374" s="3"/>
      <c r="Q374" s="58"/>
    </row>
    <row r="375" spans="5:17" x14ac:dyDescent="0.25">
      <c r="E375" s="3"/>
      <c r="Q375" s="58"/>
    </row>
    <row r="376" spans="5:17" x14ac:dyDescent="0.25">
      <c r="E376" s="3"/>
      <c r="Q376" s="58"/>
    </row>
    <row r="377" spans="5:17" x14ac:dyDescent="0.25">
      <c r="E377" s="3"/>
      <c r="Q377" s="58"/>
    </row>
    <row r="378" spans="5:17" x14ac:dyDescent="0.25">
      <c r="E378" s="3"/>
      <c r="Q378" s="58"/>
    </row>
    <row r="379" spans="5:17" x14ac:dyDescent="0.25">
      <c r="E379" s="3"/>
      <c r="Q379" s="58"/>
    </row>
    <row r="380" spans="5:17" x14ac:dyDescent="0.25">
      <c r="E380" s="3"/>
      <c r="Q380" s="58"/>
    </row>
    <row r="381" spans="5:17" x14ac:dyDescent="0.25">
      <c r="E381" s="3"/>
      <c r="Q381" s="58"/>
    </row>
    <row r="382" spans="5:17" x14ac:dyDescent="0.25">
      <c r="E382" s="3"/>
      <c r="Q382" s="58"/>
    </row>
    <row r="383" spans="5:17" x14ac:dyDescent="0.25">
      <c r="E383" s="3"/>
      <c r="Q383" s="58"/>
    </row>
    <row r="384" spans="5:17" x14ac:dyDescent="0.25">
      <c r="E384" s="3"/>
      <c r="Q384" s="58"/>
    </row>
    <row r="385" spans="5:17" x14ac:dyDescent="0.25">
      <c r="E385" s="3"/>
      <c r="Q385" s="58"/>
    </row>
    <row r="386" spans="5:17" x14ac:dyDescent="0.25">
      <c r="E386" s="3"/>
      <c r="Q386" s="58"/>
    </row>
    <row r="387" spans="5:17" x14ac:dyDescent="0.25">
      <c r="E387" s="3"/>
      <c r="Q387" s="58"/>
    </row>
    <row r="388" spans="5:17" x14ac:dyDescent="0.25">
      <c r="E388" s="3"/>
      <c r="Q388" s="58"/>
    </row>
    <row r="389" spans="5:17" x14ac:dyDescent="0.25">
      <c r="E389" s="3"/>
      <c r="Q389" s="58"/>
    </row>
    <row r="390" spans="5:17" x14ac:dyDescent="0.25">
      <c r="E390" s="3"/>
      <c r="Q390" s="58"/>
    </row>
    <row r="391" spans="5:17" x14ac:dyDescent="0.25">
      <c r="E391" s="3"/>
      <c r="Q391" s="58"/>
    </row>
    <row r="392" spans="5:17" x14ac:dyDescent="0.25">
      <c r="E392" s="3"/>
      <c r="Q392" s="58"/>
    </row>
    <row r="393" spans="5:17" x14ac:dyDescent="0.25">
      <c r="E393" s="3"/>
      <c r="Q393" s="58"/>
    </row>
    <row r="394" spans="5:17" x14ac:dyDescent="0.25">
      <c r="E394" s="3"/>
      <c r="Q394" s="58"/>
    </row>
    <row r="395" spans="5:17" x14ac:dyDescent="0.25">
      <c r="E395" s="3"/>
      <c r="Q395" s="58"/>
    </row>
    <row r="396" spans="5:17" x14ac:dyDescent="0.25">
      <c r="E396" s="3"/>
      <c r="Q396" s="58"/>
    </row>
    <row r="397" spans="5:17" x14ac:dyDescent="0.25">
      <c r="E397" s="3"/>
      <c r="Q397" s="58"/>
    </row>
    <row r="398" spans="5:17" x14ac:dyDescent="0.25">
      <c r="E398" s="3"/>
      <c r="Q398" s="58"/>
    </row>
    <row r="399" spans="5:17" x14ac:dyDescent="0.25">
      <c r="E399" s="3"/>
      <c r="Q399" s="58"/>
    </row>
    <row r="400" spans="5:17" x14ac:dyDescent="0.25">
      <c r="E400" s="3"/>
      <c r="Q400" s="58"/>
    </row>
    <row r="401" spans="5:17" x14ac:dyDescent="0.25">
      <c r="E401" s="3"/>
      <c r="Q401" s="58"/>
    </row>
    <row r="402" spans="5:17" x14ac:dyDescent="0.25">
      <c r="E402" s="3"/>
      <c r="Q402" s="58"/>
    </row>
    <row r="403" spans="5:17" x14ac:dyDescent="0.25">
      <c r="E403" s="3"/>
      <c r="Q403" s="58"/>
    </row>
    <row r="404" spans="5:17" x14ac:dyDescent="0.25">
      <c r="E404" s="3"/>
      <c r="Q404" s="58"/>
    </row>
    <row r="405" spans="5:17" x14ac:dyDescent="0.25">
      <c r="E405" s="3"/>
      <c r="Q405" s="58"/>
    </row>
    <row r="406" spans="5:17" x14ac:dyDescent="0.25">
      <c r="E406" s="3"/>
      <c r="Q406" s="58"/>
    </row>
    <row r="407" spans="5:17" x14ac:dyDescent="0.25">
      <c r="E407" s="3"/>
      <c r="Q407" s="58"/>
    </row>
    <row r="408" spans="5:17" x14ac:dyDescent="0.25">
      <c r="E408" s="3"/>
      <c r="Q408" s="58"/>
    </row>
    <row r="409" spans="5:17" x14ac:dyDescent="0.25">
      <c r="E409" s="3"/>
      <c r="Q409" s="58"/>
    </row>
    <row r="410" spans="5:17" x14ac:dyDescent="0.25">
      <c r="E410" s="3"/>
      <c r="Q410" s="58"/>
    </row>
    <row r="411" spans="5:17" x14ac:dyDescent="0.25">
      <c r="E411" s="3"/>
      <c r="Q411" s="58"/>
    </row>
    <row r="412" spans="5:17" x14ac:dyDescent="0.25">
      <c r="E412" s="3"/>
      <c r="Q412" s="58"/>
    </row>
    <row r="413" spans="5:17" x14ac:dyDescent="0.25">
      <c r="E413" s="3"/>
      <c r="Q413" s="58"/>
    </row>
    <row r="414" spans="5:17" x14ac:dyDescent="0.25">
      <c r="E414" s="3"/>
      <c r="Q414" s="58"/>
    </row>
    <row r="415" spans="5:17" x14ac:dyDescent="0.25">
      <c r="E415" s="3"/>
      <c r="Q415" s="58"/>
    </row>
    <row r="416" spans="5:17" x14ac:dyDescent="0.25">
      <c r="E416" s="3"/>
      <c r="Q416" s="58"/>
    </row>
    <row r="417" spans="5:17" x14ac:dyDescent="0.25">
      <c r="E417" s="3"/>
      <c r="Q417" s="58"/>
    </row>
    <row r="418" spans="5:17" x14ac:dyDescent="0.25">
      <c r="E418" s="3"/>
      <c r="Q418" s="58"/>
    </row>
    <row r="419" spans="5:17" x14ac:dyDescent="0.25">
      <c r="E419" s="3"/>
      <c r="Q419" s="58"/>
    </row>
    <row r="420" spans="5:17" x14ac:dyDescent="0.25">
      <c r="E420" s="3"/>
      <c r="Q420" s="58"/>
    </row>
    <row r="421" spans="5:17" x14ac:dyDescent="0.25">
      <c r="E421" s="3"/>
      <c r="Q421" s="58"/>
    </row>
    <row r="422" spans="5:17" x14ac:dyDescent="0.25">
      <c r="E422" s="3"/>
      <c r="Q422" s="58"/>
    </row>
    <row r="423" spans="5:17" x14ac:dyDescent="0.25">
      <c r="E423" s="3"/>
      <c r="Q423" s="58"/>
    </row>
    <row r="424" spans="5:17" x14ac:dyDescent="0.25">
      <c r="E424" s="3"/>
      <c r="Q424" s="58"/>
    </row>
    <row r="425" spans="5:17" x14ac:dyDescent="0.25">
      <c r="E425" s="3"/>
      <c r="Q425" s="58"/>
    </row>
    <row r="426" spans="5:17" x14ac:dyDescent="0.25">
      <c r="E426" s="3"/>
      <c r="Q426" s="58"/>
    </row>
    <row r="427" spans="5:17" x14ac:dyDescent="0.25">
      <c r="E427" s="3"/>
      <c r="Q427" s="58"/>
    </row>
    <row r="428" spans="5:17" x14ac:dyDescent="0.25">
      <c r="E428" s="3"/>
      <c r="Q428" s="58"/>
    </row>
    <row r="429" spans="5:17" x14ac:dyDescent="0.25">
      <c r="E429" s="3"/>
      <c r="Q429" s="58"/>
    </row>
    <row r="430" spans="5:17" x14ac:dyDescent="0.25">
      <c r="E430" s="3"/>
      <c r="Q430" s="58"/>
    </row>
    <row r="431" spans="5:17" x14ac:dyDescent="0.25">
      <c r="E431" s="3"/>
      <c r="Q431" s="58"/>
    </row>
    <row r="432" spans="5:17" x14ac:dyDescent="0.25">
      <c r="E432" s="3"/>
      <c r="Q432" s="58"/>
    </row>
    <row r="433" spans="5:17" x14ac:dyDescent="0.25">
      <c r="E433" s="3"/>
      <c r="Q433" s="58"/>
    </row>
    <row r="434" spans="5:17" x14ac:dyDescent="0.25">
      <c r="E434" s="3"/>
      <c r="Q434" s="58"/>
    </row>
    <row r="435" spans="5:17" x14ac:dyDescent="0.25">
      <c r="E435" s="3"/>
      <c r="Q435" s="58"/>
    </row>
    <row r="436" spans="5:17" x14ac:dyDescent="0.25">
      <c r="E436" s="3"/>
      <c r="Q436" s="58"/>
    </row>
    <row r="437" spans="5:17" x14ac:dyDescent="0.25">
      <c r="E437" s="3"/>
      <c r="Q437" s="58"/>
    </row>
    <row r="438" spans="5:17" x14ac:dyDescent="0.25">
      <c r="E438" s="3"/>
      <c r="Q438" s="58"/>
    </row>
    <row r="439" spans="5:17" x14ac:dyDescent="0.25">
      <c r="E439" s="3"/>
      <c r="Q439" s="58"/>
    </row>
    <row r="440" spans="5:17" x14ac:dyDescent="0.25">
      <c r="E440" s="3"/>
      <c r="Q440" s="58"/>
    </row>
    <row r="441" spans="5:17" x14ac:dyDescent="0.25">
      <c r="E441" s="3"/>
      <c r="Q441" s="58"/>
    </row>
    <row r="442" spans="5:17" x14ac:dyDescent="0.25">
      <c r="E442" s="3"/>
      <c r="Q442" s="58"/>
    </row>
    <row r="443" spans="5:17" x14ac:dyDescent="0.25">
      <c r="E443" s="3"/>
      <c r="Q443" s="58"/>
    </row>
    <row r="444" spans="5:17" x14ac:dyDescent="0.25">
      <c r="E444" s="3"/>
      <c r="Q444" s="58"/>
    </row>
    <row r="445" spans="5:17" x14ac:dyDescent="0.25">
      <c r="E445" s="3"/>
      <c r="Q445" s="58"/>
    </row>
    <row r="446" spans="5:17" x14ac:dyDescent="0.25">
      <c r="E446" s="3"/>
      <c r="Q446" s="58"/>
    </row>
  </sheetData>
  <sheetProtection password="C3D0" sheet="1" objects="1" scenarios="1"/>
  <mergeCells count="36">
    <mergeCell ref="X3:AA3"/>
    <mergeCell ref="A1:F1"/>
    <mergeCell ref="G1:H1"/>
    <mergeCell ref="I1:N1"/>
    <mergeCell ref="Q1:R1"/>
    <mergeCell ref="E3:J3"/>
    <mergeCell ref="X41:Y41"/>
    <mergeCell ref="B15:C15"/>
    <mergeCell ref="R35:S35"/>
    <mergeCell ref="A36:B36"/>
    <mergeCell ref="R36:S36"/>
    <mergeCell ref="R37:S37"/>
    <mergeCell ref="R38:S38"/>
    <mergeCell ref="A52:Q52"/>
    <mergeCell ref="F39:H39"/>
    <mergeCell ref="R39:S39"/>
    <mergeCell ref="R40:S40"/>
    <mergeCell ref="A41:B41"/>
    <mergeCell ref="R41:S41"/>
    <mergeCell ref="R43:S43"/>
    <mergeCell ref="X43:Y43"/>
    <mergeCell ref="A49:C49"/>
    <mergeCell ref="A50:Q50"/>
    <mergeCell ref="A51:Q51"/>
    <mergeCell ref="A64:Q64"/>
    <mergeCell ref="A53:Q53"/>
    <mergeCell ref="A54:Q54"/>
    <mergeCell ref="A55:Q55"/>
    <mergeCell ref="A56:Q56"/>
    <mergeCell ref="A57:Q57"/>
    <mergeCell ref="A58:Q58"/>
    <mergeCell ref="A59:Q59"/>
    <mergeCell ref="A60:Q60"/>
    <mergeCell ref="A61:Q61"/>
    <mergeCell ref="A62:Q62"/>
    <mergeCell ref="A63:Q6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420"/>
  <sheetViews>
    <sheetView workbookViewId="0">
      <selection activeCell="E17" sqref="E17"/>
    </sheetView>
  </sheetViews>
  <sheetFormatPr defaultRowHeight="12.75" x14ac:dyDescent="0.2"/>
  <cols>
    <col min="1" max="1" width="8.140625" style="163" customWidth="1"/>
    <col min="2" max="2" width="19.85546875" style="190" customWidth="1"/>
    <col min="3" max="3" width="10" style="190" customWidth="1"/>
    <col min="4" max="4" width="10.85546875" style="190" customWidth="1"/>
    <col min="5" max="5" width="11.28515625" style="163" customWidth="1"/>
    <col min="6" max="16384" width="9.140625" style="163"/>
  </cols>
  <sheetData>
    <row r="1" spans="2:4" x14ac:dyDescent="0.2">
      <c r="B1" s="161"/>
      <c r="C1" s="161"/>
      <c r="D1" s="162"/>
    </row>
    <row r="2" spans="2:4" x14ac:dyDescent="0.2">
      <c r="B2" s="164"/>
      <c r="C2" s="164"/>
      <c r="D2" s="165"/>
    </row>
    <row r="3" spans="2:4" ht="30" x14ac:dyDescent="0.25">
      <c r="B3" s="166"/>
      <c r="C3" s="167" t="s">
        <v>271</v>
      </c>
      <c r="D3" s="167" t="s">
        <v>207</v>
      </c>
    </row>
    <row r="4" spans="2:4" x14ac:dyDescent="0.2">
      <c r="B4" s="168" t="s">
        <v>272</v>
      </c>
      <c r="C4" s="169">
        <v>0</v>
      </c>
      <c r="D4" s="170">
        <f>'Effort Estimate'!Q5</f>
        <v>0</v>
      </c>
    </row>
    <row r="5" spans="2:4" x14ac:dyDescent="0.2">
      <c r="B5" s="171"/>
      <c r="C5" s="171"/>
      <c r="D5" s="172"/>
    </row>
    <row r="6" spans="2:4" x14ac:dyDescent="0.2">
      <c r="B6" s="173" t="s">
        <v>212</v>
      </c>
      <c r="C6" s="170">
        <f>C4+D4</f>
        <v>0</v>
      </c>
      <c r="D6" s="170">
        <f>'Effort Estimate'!Q7</f>
        <v>0</v>
      </c>
    </row>
    <row r="7" spans="2:4" x14ac:dyDescent="0.2">
      <c r="B7" s="174"/>
      <c r="C7" s="174"/>
      <c r="D7" s="172"/>
    </row>
    <row r="8" spans="2:4" x14ac:dyDescent="0.2">
      <c r="B8" s="173" t="s">
        <v>213</v>
      </c>
      <c r="C8" s="170">
        <f>C6+D6</f>
        <v>0</v>
      </c>
      <c r="D8" s="170">
        <f>'Effort Estimate'!Q9</f>
        <v>0</v>
      </c>
    </row>
    <row r="9" spans="2:4" x14ac:dyDescent="0.2">
      <c r="B9" s="174"/>
      <c r="C9" s="174"/>
      <c r="D9" s="172"/>
    </row>
    <row r="10" spans="2:4" ht="25.5" x14ac:dyDescent="0.2">
      <c r="B10" s="168" t="s">
        <v>278</v>
      </c>
      <c r="C10" s="169">
        <f>C8+D8</f>
        <v>0</v>
      </c>
      <c r="D10" s="170">
        <f>'Effort Estimate'!Q18</f>
        <v>0</v>
      </c>
    </row>
    <row r="11" spans="2:4" x14ac:dyDescent="0.2">
      <c r="B11" s="174"/>
      <c r="C11" s="174"/>
      <c r="D11" s="172"/>
    </row>
    <row r="12" spans="2:4" x14ac:dyDescent="0.2">
      <c r="B12" s="173" t="s">
        <v>221</v>
      </c>
      <c r="C12" s="170">
        <f>C10+D10</f>
        <v>0</v>
      </c>
      <c r="D12" s="170">
        <f>'Effort Estimate'!Q23</f>
        <v>0</v>
      </c>
    </row>
    <row r="13" spans="2:4" x14ac:dyDescent="0.2">
      <c r="B13" s="174"/>
      <c r="C13" s="174"/>
      <c r="D13" s="172"/>
    </row>
    <row r="14" spans="2:4" x14ac:dyDescent="0.2">
      <c r="B14" s="173"/>
      <c r="C14" s="170">
        <f>C12+D12</f>
        <v>0</v>
      </c>
      <c r="D14" s="170">
        <f>'Effort Estimate'!Q25</f>
        <v>0</v>
      </c>
    </row>
    <row r="15" spans="2:4" x14ac:dyDescent="0.2">
      <c r="B15" s="174"/>
      <c r="C15" s="174"/>
      <c r="D15" s="172"/>
    </row>
    <row r="16" spans="2:4" x14ac:dyDescent="0.2">
      <c r="B16" s="173"/>
      <c r="C16" s="170"/>
      <c r="D16" s="170"/>
    </row>
    <row r="17" spans="2:19" x14ac:dyDescent="0.2">
      <c r="B17" s="174"/>
      <c r="C17" s="174"/>
      <c r="D17" s="172"/>
    </row>
    <row r="18" spans="2:19" x14ac:dyDescent="0.2">
      <c r="B18" s="173"/>
      <c r="C18" s="170"/>
      <c r="D18" s="170"/>
    </row>
    <row r="19" spans="2:19" x14ac:dyDescent="0.2">
      <c r="B19" s="175"/>
      <c r="C19" s="175"/>
      <c r="D19" s="175"/>
    </row>
    <row r="20" spans="2:19" x14ac:dyDescent="0.2">
      <c r="B20" s="175"/>
      <c r="C20" s="175"/>
      <c r="D20" s="175"/>
    </row>
    <row r="21" spans="2:19" x14ac:dyDescent="0.2">
      <c r="B21" s="176"/>
      <c r="C21" s="176"/>
      <c r="D21" s="176"/>
    </row>
    <row r="22" spans="2:19" x14ac:dyDescent="0.2">
      <c r="B22" s="176"/>
      <c r="C22" s="176"/>
      <c r="D22" s="177"/>
    </row>
    <row r="23" spans="2:19" ht="15" x14ac:dyDescent="0.25">
      <c r="B23" s="178" t="s">
        <v>273</v>
      </c>
      <c r="C23" s="179">
        <v>40544</v>
      </c>
      <c r="D23" s="176"/>
      <c r="E23" s="180"/>
    </row>
    <row r="24" spans="2:19" x14ac:dyDescent="0.2">
      <c r="B24" s="175"/>
      <c r="C24" s="175"/>
      <c r="D24" s="175"/>
    </row>
    <row r="25" spans="2:19" ht="15" x14ac:dyDescent="0.2">
      <c r="B25" s="181" t="s">
        <v>274</v>
      </c>
      <c r="C25" s="181" t="s">
        <v>275</v>
      </c>
      <c r="D25" s="181" t="s">
        <v>276</v>
      </c>
      <c r="F25" s="243" t="s">
        <v>277</v>
      </c>
      <c r="G25" s="244"/>
      <c r="H25" s="244"/>
      <c r="I25" s="244"/>
      <c r="J25" s="244"/>
      <c r="K25" s="244"/>
      <c r="L25" s="244"/>
      <c r="M25" s="244"/>
      <c r="N25" s="244"/>
      <c r="O25" s="244"/>
      <c r="P25" s="244"/>
      <c r="Q25" s="244"/>
      <c r="R25" s="244"/>
      <c r="S25" s="244"/>
    </row>
    <row r="26" spans="2:19" ht="30" x14ac:dyDescent="0.2">
      <c r="B26" s="33" t="str">
        <f xml:space="preserve"> B4</f>
        <v>Requirement Analysis</v>
      </c>
      <c r="C26" s="182">
        <f xml:space="preserve"> C23</f>
        <v>40544</v>
      </c>
      <c r="D26" s="182">
        <f xml:space="preserve"> C26 + (D4*7)</f>
        <v>40544</v>
      </c>
      <c r="F26" s="245"/>
      <c r="G26" s="245"/>
      <c r="H26" s="245"/>
      <c r="I26" s="245"/>
      <c r="J26" s="245"/>
      <c r="K26" s="245"/>
      <c r="L26" s="245"/>
      <c r="M26" s="245"/>
      <c r="N26" s="245"/>
      <c r="O26" s="245"/>
      <c r="P26" s="245"/>
      <c r="Q26" s="245"/>
      <c r="R26" s="245"/>
      <c r="S26" s="245"/>
    </row>
    <row r="27" spans="2:19" ht="15" x14ac:dyDescent="0.2">
      <c r="B27" s="33" t="str">
        <f xml:space="preserve"> B6</f>
        <v xml:space="preserve">Design </v>
      </c>
      <c r="C27" s="182">
        <f xml:space="preserve"> D26 + 1</f>
        <v>40545</v>
      </c>
      <c r="D27" s="182">
        <f xml:space="preserve"> C27 + (D6 * 7)</f>
        <v>40545</v>
      </c>
      <c r="F27" s="245"/>
      <c r="G27" s="245"/>
      <c r="H27" s="245"/>
      <c r="I27" s="245"/>
      <c r="J27" s="245"/>
      <c r="K27" s="245"/>
      <c r="L27" s="245"/>
      <c r="M27" s="245"/>
      <c r="N27" s="245"/>
      <c r="O27" s="245"/>
      <c r="P27" s="245"/>
      <c r="Q27" s="245"/>
      <c r="R27" s="245"/>
      <c r="S27" s="245"/>
    </row>
    <row r="28" spans="2:19" ht="15" x14ac:dyDescent="0.2">
      <c r="B28" s="183" t="str">
        <f xml:space="preserve"> B8</f>
        <v>Development</v>
      </c>
      <c r="C28" s="182">
        <f xml:space="preserve"> D27 + 1</f>
        <v>40546</v>
      </c>
      <c r="D28" s="182">
        <f xml:space="preserve"> C28 + (D8 *7)</f>
        <v>40546</v>
      </c>
      <c r="F28" s="245"/>
      <c r="G28" s="245"/>
      <c r="H28" s="245"/>
      <c r="I28" s="245"/>
      <c r="J28" s="245"/>
      <c r="K28" s="245"/>
      <c r="L28" s="245"/>
      <c r="M28" s="245"/>
      <c r="N28" s="245"/>
      <c r="O28" s="245"/>
      <c r="P28" s="245"/>
      <c r="Q28" s="245"/>
      <c r="R28" s="245"/>
      <c r="S28" s="245"/>
    </row>
    <row r="29" spans="2:19" ht="30" x14ac:dyDescent="0.2">
      <c r="B29" s="183" t="str">
        <f>B10</f>
        <v>System and Integration testing</v>
      </c>
      <c r="C29" s="182">
        <f xml:space="preserve"> D28 + 1</f>
        <v>40547</v>
      </c>
      <c r="D29" s="182">
        <f xml:space="preserve"> C29 + (D10 * 7)</f>
        <v>40547</v>
      </c>
      <c r="F29" s="245"/>
      <c r="G29" s="245"/>
      <c r="H29" s="245"/>
      <c r="I29" s="245"/>
      <c r="J29" s="245"/>
      <c r="K29" s="245"/>
      <c r="L29" s="245"/>
      <c r="M29" s="245"/>
      <c r="N29" s="245"/>
      <c r="O29" s="245"/>
      <c r="P29" s="245"/>
      <c r="Q29" s="245"/>
      <c r="R29" s="245"/>
      <c r="S29" s="245"/>
    </row>
    <row r="30" spans="2:19" ht="15" x14ac:dyDescent="0.2">
      <c r="B30" s="183">
        <f>B14</f>
        <v>0</v>
      </c>
      <c r="C30" s="182">
        <f xml:space="preserve"> D29 + 1</f>
        <v>40548</v>
      </c>
      <c r="D30" s="182">
        <f xml:space="preserve"> C30 + (D14 * 7)</f>
        <v>40548</v>
      </c>
      <c r="F30" s="245"/>
      <c r="G30" s="245"/>
      <c r="H30" s="245"/>
      <c r="I30" s="245"/>
      <c r="J30" s="245"/>
      <c r="K30" s="245"/>
      <c r="L30" s="245"/>
      <c r="M30" s="245"/>
      <c r="N30" s="245"/>
      <c r="O30" s="245"/>
      <c r="P30" s="245"/>
      <c r="Q30" s="245"/>
      <c r="R30" s="245"/>
      <c r="S30" s="245"/>
    </row>
    <row r="31" spans="2:19" ht="15" x14ac:dyDescent="0.2">
      <c r="B31" s="183">
        <f>B18</f>
        <v>0</v>
      </c>
      <c r="C31" s="182">
        <f xml:space="preserve"> D30 + 1</f>
        <v>40549</v>
      </c>
      <c r="D31" s="182">
        <f xml:space="preserve"> C31 + (D18 * 7)</f>
        <v>40549</v>
      </c>
      <c r="F31" s="245"/>
      <c r="G31" s="245"/>
      <c r="H31" s="245"/>
      <c r="I31" s="245"/>
      <c r="J31" s="245"/>
      <c r="K31" s="245"/>
      <c r="L31" s="245"/>
      <c r="M31" s="245"/>
      <c r="N31" s="245"/>
      <c r="O31" s="245"/>
      <c r="P31" s="245"/>
      <c r="Q31" s="245"/>
      <c r="R31" s="245"/>
      <c r="S31" s="245"/>
    </row>
    <row r="32" spans="2:19" x14ac:dyDescent="0.2">
      <c r="B32" s="184"/>
      <c r="C32" s="184"/>
      <c r="D32" s="184"/>
      <c r="F32" s="245"/>
      <c r="G32" s="245"/>
      <c r="H32" s="245"/>
      <c r="I32" s="245"/>
      <c r="J32" s="245"/>
      <c r="K32" s="245"/>
      <c r="L32" s="245"/>
      <c r="M32" s="245"/>
      <c r="N32" s="245"/>
      <c r="O32" s="245"/>
      <c r="P32" s="245"/>
      <c r="Q32" s="245"/>
      <c r="R32" s="245"/>
      <c r="S32" s="245"/>
    </row>
    <row r="33" spans="2:19" x14ac:dyDescent="0.2">
      <c r="B33" s="185"/>
      <c r="C33" s="185"/>
      <c r="D33" s="186"/>
      <c r="F33" s="245"/>
      <c r="G33" s="245"/>
      <c r="H33" s="245"/>
      <c r="I33" s="245"/>
      <c r="J33" s="245"/>
      <c r="K33" s="245"/>
      <c r="L33" s="245"/>
      <c r="M33" s="245"/>
      <c r="N33" s="245"/>
      <c r="O33" s="245"/>
      <c r="P33" s="245"/>
      <c r="Q33" s="245"/>
      <c r="R33" s="245"/>
      <c r="S33" s="245"/>
    </row>
    <row r="34" spans="2:19" x14ac:dyDescent="0.2">
      <c r="B34" s="186"/>
      <c r="C34" s="186"/>
      <c r="D34" s="186"/>
      <c r="F34" s="246"/>
      <c r="G34" s="246"/>
      <c r="H34" s="246"/>
      <c r="I34" s="246"/>
      <c r="J34" s="246"/>
      <c r="K34" s="246"/>
      <c r="L34" s="246"/>
      <c r="M34" s="246"/>
      <c r="N34" s="246"/>
      <c r="O34" s="246"/>
      <c r="P34" s="246"/>
      <c r="Q34" s="246"/>
      <c r="R34" s="246"/>
      <c r="S34" s="246"/>
    </row>
    <row r="35" spans="2:19" x14ac:dyDescent="0.2">
      <c r="B35" s="186"/>
      <c r="C35" s="186"/>
      <c r="D35" s="186"/>
    </row>
    <row r="36" spans="2:19" x14ac:dyDescent="0.2">
      <c r="B36" s="187"/>
      <c r="C36" s="187"/>
      <c r="D36" s="186"/>
    </row>
    <row r="37" spans="2:19" x14ac:dyDescent="0.2">
      <c r="B37" s="186"/>
      <c r="C37" s="186"/>
      <c r="D37" s="186"/>
    </row>
    <row r="38" spans="2:19" x14ac:dyDescent="0.2">
      <c r="B38" s="186"/>
      <c r="C38" s="186"/>
      <c r="D38" s="186"/>
    </row>
    <row r="39" spans="2:19" x14ac:dyDescent="0.2">
      <c r="B39" s="188"/>
      <c r="C39" s="188"/>
      <c r="D39" s="186"/>
      <c r="E39" s="189"/>
      <c r="F39" s="189"/>
      <c r="G39" s="189"/>
      <c r="H39" s="189"/>
    </row>
    <row r="40" spans="2:19" x14ac:dyDescent="0.2">
      <c r="B40" s="186"/>
      <c r="C40" s="186"/>
      <c r="D40" s="186"/>
      <c r="E40" s="189"/>
      <c r="F40" s="189"/>
      <c r="G40" s="189"/>
      <c r="H40" s="189"/>
    </row>
    <row r="41" spans="2:19" x14ac:dyDescent="0.2">
      <c r="B41" s="186"/>
      <c r="C41" s="186"/>
      <c r="D41" s="186"/>
      <c r="E41" s="189"/>
      <c r="F41" s="189"/>
      <c r="G41" s="189"/>
      <c r="H41" s="189"/>
    </row>
    <row r="42" spans="2:19" x14ac:dyDescent="0.2">
      <c r="B42" s="186"/>
      <c r="C42" s="186"/>
      <c r="D42" s="186"/>
      <c r="E42" s="189"/>
      <c r="F42" s="189"/>
      <c r="G42" s="189"/>
      <c r="H42" s="189"/>
    </row>
    <row r="43" spans="2:19" x14ac:dyDescent="0.2">
      <c r="B43" s="165"/>
      <c r="C43" s="175"/>
      <c r="D43" s="175"/>
      <c r="E43" s="189"/>
      <c r="F43" s="189"/>
      <c r="G43" s="189"/>
      <c r="H43" s="189"/>
    </row>
    <row r="44" spans="2:19" x14ac:dyDescent="0.2">
      <c r="B44" s="165"/>
      <c r="C44" s="175"/>
      <c r="D44" s="175"/>
      <c r="E44" s="189"/>
      <c r="F44" s="189"/>
      <c r="G44" s="189"/>
      <c r="H44" s="189"/>
    </row>
    <row r="45" spans="2:19" x14ac:dyDescent="0.2">
      <c r="B45" s="165"/>
      <c r="C45" s="175"/>
      <c r="D45" s="175"/>
      <c r="E45" s="189"/>
      <c r="F45" s="189"/>
      <c r="G45" s="189"/>
      <c r="H45" s="189"/>
    </row>
    <row r="46" spans="2:19" x14ac:dyDescent="0.2">
      <c r="B46" s="165"/>
      <c r="C46" s="175"/>
      <c r="D46" s="175"/>
      <c r="E46" s="189"/>
      <c r="F46" s="189"/>
      <c r="G46" s="189"/>
      <c r="H46" s="189"/>
    </row>
    <row r="47" spans="2:19" x14ac:dyDescent="0.2">
      <c r="B47" s="165"/>
      <c r="C47" s="175"/>
      <c r="D47" s="175"/>
      <c r="E47" s="189"/>
      <c r="F47" s="189"/>
      <c r="G47" s="189"/>
      <c r="H47" s="189"/>
    </row>
    <row r="48" spans="2:19" x14ac:dyDescent="0.2">
      <c r="B48" s="165"/>
      <c r="C48" s="165"/>
      <c r="D48" s="165"/>
    </row>
    <row r="49" spans="2:4" x14ac:dyDescent="0.2">
      <c r="B49" s="165"/>
      <c r="C49" s="165"/>
      <c r="D49" s="165"/>
    </row>
    <row r="50" spans="2:4" x14ac:dyDescent="0.2">
      <c r="B50" s="165"/>
      <c r="C50" s="165"/>
      <c r="D50" s="165"/>
    </row>
    <row r="51" spans="2:4" x14ac:dyDescent="0.2">
      <c r="B51" s="165"/>
      <c r="C51" s="165"/>
      <c r="D51" s="165"/>
    </row>
    <row r="52" spans="2:4" x14ac:dyDescent="0.2">
      <c r="B52" s="165"/>
      <c r="C52" s="165"/>
      <c r="D52" s="165"/>
    </row>
    <row r="53" spans="2:4" x14ac:dyDescent="0.2">
      <c r="B53" s="165"/>
      <c r="C53" s="165"/>
      <c r="D53" s="165"/>
    </row>
    <row r="54" spans="2:4" x14ac:dyDescent="0.2">
      <c r="B54" s="165"/>
      <c r="C54" s="165"/>
      <c r="D54" s="165"/>
    </row>
    <row r="55" spans="2:4" x14ac:dyDescent="0.2">
      <c r="B55" s="165"/>
      <c r="C55" s="165"/>
      <c r="D55" s="165"/>
    </row>
    <row r="56" spans="2:4" x14ac:dyDescent="0.2">
      <c r="B56" s="165"/>
      <c r="C56" s="165"/>
      <c r="D56" s="165"/>
    </row>
    <row r="57" spans="2:4" x14ac:dyDescent="0.2">
      <c r="D57" s="165"/>
    </row>
    <row r="58" spans="2:4" x14ac:dyDescent="0.2">
      <c r="D58" s="165"/>
    </row>
    <row r="59" spans="2:4" x14ac:dyDescent="0.2">
      <c r="D59" s="165"/>
    </row>
    <row r="60" spans="2:4" x14ac:dyDescent="0.2">
      <c r="D60" s="165"/>
    </row>
    <row r="61" spans="2:4" x14ac:dyDescent="0.2">
      <c r="D61" s="165"/>
    </row>
    <row r="62" spans="2:4" x14ac:dyDescent="0.2">
      <c r="D62" s="165"/>
    </row>
    <row r="63" spans="2:4" x14ac:dyDescent="0.2">
      <c r="D63" s="165"/>
    </row>
    <row r="64" spans="2:4" x14ac:dyDescent="0.2">
      <c r="D64" s="165"/>
    </row>
    <row r="65" spans="4:4" s="163" customFormat="1" x14ac:dyDescent="0.2">
      <c r="D65" s="165"/>
    </row>
    <row r="66" spans="4:4" s="163" customFormat="1" x14ac:dyDescent="0.2">
      <c r="D66" s="165"/>
    </row>
    <row r="67" spans="4:4" s="163" customFormat="1" x14ac:dyDescent="0.2">
      <c r="D67" s="165"/>
    </row>
    <row r="68" spans="4:4" s="163" customFormat="1" x14ac:dyDescent="0.2">
      <c r="D68" s="165"/>
    </row>
    <row r="69" spans="4:4" s="163" customFormat="1" x14ac:dyDescent="0.2">
      <c r="D69" s="165"/>
    </row>
    <row r="70" spans="4:4" s="163" customFormat="1" x14ac:dyDescent="0.2">
      <c r="D70" s="165"/>
    </row>
    <row r="71" spans="4:4" s="163" customFormat="1" x14ac:dyDescent="0.2">
      <c r="D71" s="165"/>
    </row>
    <row r="72" spans="4:4" s="163" customFormat="1" x14ac:dyDescent="0.2">
      <c r="D72" s="165"/>
    </row>
    <row r="73" spans="4:4" s="163" customFormat="1" x14ac:dyDescent="0.2">
      <c r="D73" s="165"/>
    </row>
    <row r="74" spans="4:4" s="163" customFormat="1" x14ac:dyDescent="0.2">
      <c r="D74" s="165"/>
    </row>
    <row r="75" spans="4:4" s="163" customFormat="1" x14ac:dyDescent="0.2">
      <c r="D75" s="165"/>
    </row>
    <row r="76" spans="4:4" s="163" customFormat="1" x14ac:dyDescent="0.2">
      <c r="D76" s="165"/>
    </row>
    <row r="77" spans="4:4" s="163" customFormat="1" x14ac:dyDescent="0.2">
      <c r="D77" s="165"/>
    </row>
    <row r="78" spans="4:4" s="163" customFormat="1" x14ac:dyDescent="0.2">
      <c r="D78" s="165"/>
    </row>
    <row r="79" spans="4:4" s="163" customFormat="1" x14ac:dyDescent="0.2">
      <c r="D79" s="165"/>
    </row>
    <row r="80" spans="4:4" s="163" customFormat="1" x14ac:dyDescent="0.2">
      <c r="D80" s="165"/>
    </row>
    <row r="81" spans="4:4" s="163" customFormat="1" x14ac:dyDescent="0.2">
      <c r="D81" s="165"/>
    </row>
    <row r="82" spans="4:4" s="163" customFormat="1" x14ac:dyDescent="0.2">
      <c r="D82" s="165"/>
    </row>
    <row r="83" spans="4:4" s="163" customFormat="1" x14ac:dyDescent="0.2">
      <c r="D83" s="165"/>
    </row>
    <row r="84" spans="4:4" s="163" customFormat="1" x14ac:dyDescent="0.2">
      <c r="D84" s="165"/>
    </row>
    <row r="85" spans="4:4" s="163" customFormat="1" x14ac:dyDescent="0.2">
      <c r="D85" s="165"/>
    </row>
    <row r="86" spans="4:4" s="163" customFormat="1" x14ac:dyDescent="0.2">
      <c r="D86" s="165"/>
    </row>
    <row r="87" spans="4:4" s="163" customFormat="1" x14ac:dyDescent="0.2">
      <c r="D87" s="165"/>
    </row>
    <row r="88" spans="4:4" s="163" customFormat="1" x14ac:dyDescent="0.2">
      <c r="D88" s="165"/>
    </row>
    <row r="89" spans="4:4" s="163" customFormat="1" x14ac:dyDescent="0.2">
      <c r="D89" s="165"/>
    </row>
    <row r="90" spans="4:4" s="163" customFormat="1" x14ac:dyDescent="0.2">
      <c r="D90" s="165"/>
    </row>
    <row r="91" spans="4:4" s="163" customFormat="1" x14ac:dyDescent="0.2">
      <c r="D91" s="165"/>
    </row>
    <row r="92" spans="4:4" s="163" customFormat="1" x14ac:dyDescent="0.2">
      <c r="D92" s="165"/>
    </row>
    <row r="93" spans="4:4" s="163" customFormat="1" x14ac:dyDescent="0.2">
      <c r="D93" s="165"/>
    </row>
    <row r="94" spans="4:4" s="163" customFormat="1" x14ac:dyDescent="0.2">
      <c r="D94" s="165"/>
    </row>
    <row r="95" spans="4:4" s="163" customFormat="1" x14ac:dyDescent="0.2">
      <c r="D95" s="165"/>
    </row>
    <row r="96" spans="4:4" s="163" customFormat="1" x14ac:dyDescent="0.2">
      <c r="D96" s="165"/>
    </row>
    <row r="97" spans="4:4" s="163" customFormat="1" x14ac:dyDescent="0.2">
      <c r="D97" s="165"/>
    </row>
    <row r="98" spans="4:4" s="163" customFormat="1" x14ac:dyDescent="0.2">
      <c r="D98" s="165"/>
    </row>
    <row r="99" spans="4:4" s="163" customFormat="1" x14ac:dyDescent="0.2">
      <c r="D99" s="165"/>
    </row>
    <row r="100" spans="4:4" s="163" customFormat="1" x14ac:dyDescent="0.2">
      <c r="D100" s="165"/>
    </row>
    <row r="101" spans="4:4" s="163" customFormat="1" x14ac:dyDescent="0.2">
      <c r="D101" s="165"/>
    </row>
    <row r="102" spans="4:4" s="163" customFormat="1" x14ac:dyDescent="0.2">
      <c r="D102" s="165"/>
    </row>
    <row r="103" spans="4:4" s="163" customFormat="1" x14ac:dyDescent="0.2">
      <c r="D103" s="165"/>
    </row>
    <row r="104" spans="4:4" s="163" customFormat="1" x14ac:dyDescent="0.2">
      <c r="D104" s="165"/>
    </row>
    <row r="105" spans="4:4" s="163" customFormat="1" x14ac:dyDescent="0.2">
      <c r="D105" s="165"/>
    </row>
    <row r="106" spans="4:4" s="163" customFormat="1" x14ac:dyDescent="0.2">
      <c r="D106" s="165"/>
    </row>
    <row r="107" spans="4:4" s="163" customFormat="1" x14ac:dyDescent="0.2">
      <c r="D107" s="165"/>
    </row>
    <row r="108" spans="4:4" s="163" customFormat="1" x14ac:dyDescent="0.2">
      <c r="D108" s="165"/>
    </row>
    <row r="109" spans="4:4" s="163" customFormat="1" x14ac:dyDescent="0.2">
      <c r="D109" s="165"/>
    </row>
    <row r="110" spans="4:4" s="163" customFormat="1" x14ac:dyDescent="0.2">
      <c r="D110" s="165"/>
    </row>
    <row r="111" spans="4:4" s="163" customFormat="1" x14ac:dyDescent="0.2">
      <c r="D111" s="165"/>
    </row>
    <row r="112" spans="4:4" s="163" customFormat="1" x14ac:dyDescent="0.2">
      <c r="D112" s="165"/>
    </row>
    <row r="113" spans="4:4" s="163" customFormat="1" x14ac:dyDescent="0.2">
      <c r="D113" s="165"/>
    </row>
    <row r="114" spans="4:4" s="163" customFormat="1" x14ac:dyDescent="0.2">
      <c r="D114" s="165"/>
    </row>
    <row r="115" spans="4:4" s="163" customFormat="1" x14ac:dyDescent="0.2">
      <c r="D115" s="165"/>
    </row>
    <row r="116" spans="4:4" s="163" customFormat="1" x14ac:dyDescent="0.2">
      <c r="D116" s="165"/>
    </row>
    <row r="117" spans="4:4" s="163" customFormat="1" x14ac:dyDescent="0.2">
      <c r="D117" s="165"/>
    </row>
    <row r="118" spans="4:4" s="163" customFormat="1" x14ac:dyDescent="0.2">
      <c r="D118" s="165"/>
    </row>
    <row r="119" spans="4:4" s="163" customFormat="1" x14ac:dyDescent="0.2">
      <c r="D119" s="165"/>
    </row>
    <row r="120" spans="4:4" s="163" customFormat="1" x14ac:dyDescent="0.2">
      <c r="D120" s="165"/>
    </row>
    <row r="121" spans="4:4" s="163" customFormat="1" x14ac:dyDescent="0.2">
      <c r="D121" s="165"/>
    </row>
    <row r="122" spans="4:4" s="163" customFormat="1" x14ac:dyDescent="0.2">
      <c r="D122" s="165"/>
    </row>
    <row r="123" spans="4:4" s="163" customFormat="1" x14ac:dyDescent="0.2">
      <c r="D123" s="165"/>
    </row>
    <row r="124" spans="4:4" s="163" customFormat="1" x14ac:dyDescent="0.2">
      <c r="D124" s="165"/>
    </row>
    <row r="125" spans="4:4" s="163" customFormat="1" x14ac:dyDescent="0.2">
      <c r="D125" s="165"/>
    </row>
    <row r="126" spans="4:4" s="163" customFormat="1" x14ac:dyDescent="0.2">
      <c r="D126" s="165"/>
    </row>
    <row r="127" spans="4:4" s="163" customFormat="1" x14ac:dyDescent="0.2">
      <c r="D127" s="165"/>
    </row>
    <row r="128" spans="4:4" s="163" customFormat="1" x14ac:dyDescent="0.2">
      <c r="D128" s="165"/>
    </row>
    <row r="129" spans="4:4" s="163" customFormat="1" x14ac:dyDescent="0.2">
      <c r="D129" s="165"/>
    </row>
    <row r="130" spans="4:4" s="163" customFormat="1" x14ac:dyDescent="0.2">
      <c r="D130" s="165"/>
    </row>
    <row r="131" spans="4:4" s="163" customFormat="1" x14ac:dyDescent="0.2">
      <c r="D131" s="165"/>
    </row>
    <row r="132" spans="4:4" s="163" customFormat="1" x14ac:dyDescent="0.2">
      <c r="D132" s="165"/>
    </row>
    <row r="133" spans="4:4" s="163" customFormat="1" x14ac:dyDescent="0.2">
      <c r="D133" s="165"/>
    </row>
    <row r="134" spans="4:4" s="163" customFormat="1" x14ac:dyDescent="0.2">
      <c r="D134" s="165"/>
    </row>
    <row r="135" spans="4:4" s="163" customFormat="1" x14ac:dyDescent="0.2">
      <c r="D135" s="165"/>
    </row>
    <row r="136" spans="4:4" s="163" customFormat="1" x14ac:dyDescent="0.2">
      <c r="D136" s="165"/>
    </row>
    <row r="137" spans="4:4" s="163" customFormat="1" x14ac:dyDescent="0.2">
      <c r="D137" s="165"/>
    </row>
    <row r="138" spans="4:4" s="163" customFormat="1" x14ac:dyDescent="0.2">
      <c r="D138" s="165"/>
    </row>
    <row r="139" spans="4:4" s="163" customFormat="1" x14ac:dyDescent="0.2">
      <c r="D139" s="165"/>
    </row>
    <row r="140" spans="4:4" s="163" customFormat="1" x14ac:dyDescent="0.2">
      <c r="D140" s="165"/>
    </row>
    <row r="141" spans="4:4" s="163" customFormat="1" x14ac:dyDescent="0.2">
      <c r="D141" s="165"/>
    </row>
    <row r="142" spans="4:4" s="163" customFormat="1" x14ac:dyDescent="0.2">
      <c r="D142" s="165"/>
    </row>
    <row r="143" spans="4:4" s="163" customFormat="1" x14ac:dyDescent="0.2">
      <c r="D143" s="165"/>
    </row>
    <row r="144" spans="4:4" s="163" customFormat="1" x14ac:dyDescent="0.2">
      <c r="D144" s="165"/>
    </row>
    <row r="145" spans="4:4" s="163" customFormat="1" x14ac:dyDescent="0.2">
      <c r="D145" s="165"/>
    </row>
    <row r="146" spans="4:4" s="163" customFormat="1" x14ac:dyDescent="0.2">
      <c r="D146" s="165"/>
    </row>
    <row r="147" spans="4:4" s="163" customFormat="1" x14ac:dyDescent="0.2">
      <c r="D147" s="165"/>
    </row>
    <row r="148" spans="4:4" s="163" customFormat="1" x14ac:dyDescent="0.2">
      <c r="D148" s="165"/>
    </row>
    <row r="149" spans="4:4" s="163" customFormat="1" x14ac:dyDescent="0.2">
      <c r="D149" s="165"/>
    </row>
    <row r="150" spans="4:4" s="163" customFormat="1" x14ac:dyDescent="0.2">
      <c r="D150" s="165"/>
    </row>
    <row r="151" spans="4:4" s="163" customFormat="1" x14ac:dyDescent="0.2">
      <c r="D151" s="165"/>
    </row>
    <row r="152" spans="4:4" s="163" customFormat="1" x14ac:dyDescent="0.2">
      <c r="D152" s="165"/>
    </row>
    <row r="153" spans="4:4" s="163" customFormat="1" x14ac:dyDescent="0.2">
      <c r="D153" s="165"/>
    </row>
    <row r="154" spans="4:4" s="163" customFormat="1" x14ac:dyDescent="0.2">
      <c r="D154" s="165"/>
    </row>
    <row r="155" spans="4:4" s="163" customFormat="1" x14ac:dyDescent="0.2">
      <c r="D155" s="165"/>
    </row>
    <row r="156" spans="4:4" s="163" customFormat="1" x14ac:dyDescent="0.2">
      <c r="D156" s="165"/>
    </row>
    <row r="157" spans="4:4" s="163" customFormat="1" x14ac:dyDescent="0.2">
      <c r="D157" s="165"/>
    </row>
    <row r="158" spans="4:4" s="163" customFormat="1" x14ac:dyDescent="0.2">
      <c r="D158" s="165"/>
    </row>
    <row r="159" spans="4:4" s="163" customFormat="1" x14ac:dyDescent="0.2">
      <c r="D159" s="165"/>
    </row>
    <row r="160" spans="4:4" s="163" customFormat="1" x14ac:dyDescent="0.2">
      <c r="D160" s="165"/>
    </row>
    <row r="161" spans="4:4" s="163" customFormat="1" x14ac:dyDescent="0.2">
      <c r="D161" s="165"/>
    </row>
    <row r="162" spans="4:4" s="163" customFormat="1" x14ac:dyDescent="0.2">
      <c r="D162" s="165"/>
    </row>
    <row r="163" spans="4:4" s="163" customFormat="1" x14ac:dyDescent="0.2">
      <c r="D163" s="165"/>
    </row>
    <row r="164" spans="4:4" s="163" customFormat="1" x14ac:dyDescent="0.2">
      <c r="D164" s="165"/>
    </row>
    <row r="165" spans="4:4" s="163" customFormat="1" x14ac:dyDescent="0.2">
      <c r="D165" s="165"/>
    </row>
    <row r="166" spans="4:4" s="163" customFormat="1" x14ac:dyDescent="0.2">
      <c r="D166" s="165"/>
    </row>
    <row r="167" spans="4:4" s="163" customFormat="1" x14ac:dyDescent="0.2">
      <c r="D167" s="165"/>
    </row>
    <row r="168" spans="4:4" s="163" customFormat="1" x14ac:dyDescent="0.2">
      <c r="D168" s="165"/>
    </row>
    <row r="169" spans="4:4" s="163" customFormat="1" x14ac:dyDescent="0.2">
      <c r="D169" s="165"/>
    </row>
    <row r="170" spans="4:4" s="163" customFormat="1" x14ac:dyDescent="0.2">
      <c r="D170" s="165"/>
    </row>
    <row r="171" spans="4:4" s="163" customFormat="1" x14ac:dyDescent="0.2">
      <c r="D171" s="165"/>
    </row>
    <row r="172" spans="4:4" s="163" customFormat="1" x14ac:dyDescent="0.2">
      <c r="D172" s="165"/>
    </row>
    <row r="173" spans="4:4" s="163" customFormat="1" x14ac:dyDescent="0.2">
      <c r="D173" s="165"/>
    </row>
    <row r="174" spans="4:4" s="163" customFormat="1" x14ac:dyDescent="0.2">
      <c r="D174" s="165"/>
    </row>
    <row r="175" spans="4:4" s="163" customFormat="1" x14ac:dyDescent="0.2">
      <c r="D175" s="165"/>
    </row>
    <row r="176" spans="4:4" s="163" customFormat="1" x14ac:dyDescent="0.2">
      <c r="D176" s="165"/>
    </row>
    <row r="177" spans="4:4" s="163" customFormat="1" x14ac:dyDescent="0.2">
      <c r="D177" s="165"/>
    </row>
    <row r="178" spans="4:4" s="163" customFormat="1" x14ac:dyDescent="0.2">
      <c r="D178" s="165"/>
    </row>
    <row r="179" spans="4:4" s="163" customFormat="1" x14ac:dyDescent="0.2">
      <c r="D179" s="165"/>
    </row>
    <row r="180" spans="4:4" s="163" customFormat="1" x14ac:dyDescent="0.2">
      <c r="D180" s="165"/>
    </row>
    <row r="181" spans="4:4" s="163" customFormat="1" x14ac:dyDescent="0.2">
      <c r="D181" s="165"/>
    </row>
    <row r="182" spans="4:4" s="163" customFormat="1" x14ac:dyDescent="0.2">
      <c r="D182" s="165"/>
    </row>
    <row r="183" spans="4:4" s="163" customFormat="1" x14ac:dyDescent="0.2">
      <c r="D183" s="165"/>
    </row>
    <row r="184" spans="4:4" s="163" customFormat="1" x14ac:dyDescent="0.2">
      <c r="D184" s="165"/>
    </row>
    <row r="185" spans="4:4" s="163" customFormat="1" x14ac:dyDescent="0.2">
      <c r="D185" s="165"/>
    </row>
    <row r="186" spans="4:4" s="163" customFormat="1" x14ac:dyDescent="0.2">
      <c r="D186" s="165"/>
    </row>
    <row r="187" spans="4:4" s="163" customFormat="1" x14ac:dyDescent="0.2">
      <c r="D187" s="165"/>
    </row>
    <row r="188" spans="4:4" s="163" customFormat="1" x14ac:dyDescent="0.2">
      <c r="D188" s="165"/>
    </row>
    <row r="189" spans="4:4" s="163" customFormat="1" x14ac:dyDescent="0.2">
      <c r="D189" s="165"/>
    </row>
    <row r="190" spans="4:4" s="163" customFormat="1" x14ac:dyDescent="0.2">
      <c r="D190" s="165"/>
    </row>
    <row r="191" spans="4:4" s="163" customFormat="1" x14ac:dyDescent="0.2">
      <c r="D191" s="165"/>
    </row>
    <row r="192" spans="4:4" s="163" customFormat="1" x14ac:dyDescent="0.2">
      <c r="D192" s="165"/>
    </row>
    <row r="193" spans="4:4" s="163" customFormat="1" x14ac:dyDescent="0.2">
      <c r="D193" s="165"/>
    </row>
    <row r="194" spans="4:4" s="163" customFormat="1" x14ac:dyDescent="0.2">
      <c r="D194" s="165"/>
    </row>
    <row r="195" spans="4:4" s="163" customFormat="1" x14ac:dyDescent="0.2">
      <c r="D195" s="165"/>
    </row>
    <row r="196" spans="4:4" s="163" customFormat="1" x14ac:dyDescent="0.2">
      <c r="D196" s="165"/>
    </row>
    <row r="197" spans="4:4" s="163" customFormat="1" x14ac:dyDescent="0.2">
      <c r="D197" s="165"/>
    </row>
    <row r="198" spans="4:4" s="163" customFormat="1" x14ac:dyDescent="0.2">
      <c r="D198" s="165"/>
    </row>
    <row r="199" spans="4:4" s="163" customFormat="1" x14ac:dyDescent="0.2">
      <c r="D199" s="165"/>
    </row>
    <row r="200" spans="4:4" s="163" customFormat="1" x14ac:dyDescent="0.2">
      <c r="D200" s="165"/>
    </row>
    <row r="201" spans="4:4" s="163" customFormat="1" x14ac:dyDescent="0.2">
      <c r="D201" s="165"/>
    </row>
    <row r="202" spans="4:4" s="163" customFormat="1" x14ac:dyDescent="0.2">
      <c r="D202" s="165"/>
    </row>
    <row r="203" spans="4:4" s="163" customFormat="1" x14ac:dyDescent="0.2">
      <c r="D203" s="165"/>
    </row>
    <row r="204" spans="4:4" s="163" customFormat="1" x14ac:dyDescent="0.2">
      <c r="D204" s="165"/>
    </row>
    <row r="205" spans="4:4" s="163" customFormat="1" x14ac:dyDescent="0.2">
      <c r="D205" s="165"/>
    </row>
    <row r="206" spans="4:4" s="163" customFormat="1" x14ac:dyDescent="0.2">
      <c r="D206" s="165"/>
    </row>
    <row r="207" spans="4:4" s="163" customFormat="1" x14ac:dyDescent="0.2">
      <c r="D207" s="165"/>
    </row>
    <row r="208" spans="4:4" s="163" customFormat="1" x14ac:dyDescent="0.2">
      <c r="D208" s="165"/>
    </row>
    <row r="209" spans="4:4" s="163" customFormat="1" x14ac:dyDescent="0.2">
      <c r="D209" s="165"/>
    </row>
    <row r="210" spans="4:4" s="163" customFormat="1" x14ac:dyDescent="0.2">
      <c r="D210" s="165"/>
    </row>
    <row r="211" spans="4:4" s="163" customFormat="1" x14ac:dyDescent="0.2">
      <c r="D211" s="165"/>
    </row>
    <row r="212" spans="4:4" s="163" customFormat="1" x14ac:dyDescent="0.2">
      <c r="D212" s="165"/>
    </row>
    <row r="213" spans="4:4" s="163" customFormat="1" x14ac:dyDescent="0.2">
      <c r="D213" s="165"/>
    </row>
    <row r="214" spans="4:4" s="163" customFormat="1" x14ac:dyDescent="0.2">
      <c r="D214" s="165"/>
    </row>
    <row r="215" spans="4:4" s="163" customFormat="1" x14ac:dyDescent="0.2">
      <c r="D215" s="165"/>
    </row>
    <row r="216" spans="4:4" s="163" customFormat="1" x14ac:dyDescent="0.2">
      <c r="D216" s="165"/>
    </row>
    <row r="217" spans="4:4" s="163" customFormat="1" x14ac:dyDescent="0.2">
      <c r="D217" s="165"/>
    </row>
    <row r="218" spans="4:4" s="163" customFormat="1" x14ac:dyDescent="0.2">
      <c r="D218" s="165"/>
    </row>
    <row r="219" spans="4:4" s="163" customFormat="1" x14ac:dyDescent="0.2">
      <c r="D219" s="165"/>
    </row>
    <row r="220" spans="4:4" s="163" customFormat="1" x14ac:dyDescent="0.2">
      <c r="D220" s="165"/>
    </row>
    <row r="221" spans="4:4" s="163" customFormat="1" x14ac:dyDescent="0.2">
      <c r="D221" s="165"/>
    </row>
    <row r="222" spans="4:4" s="163" customFormat="1" x14ac:dyDescent="0.2">
      <c r="D222" s="165"/>
    </row>
    <row r="223" spans="4:4" s="163" customFormat="1" x14ac:dyDescent="0.2">
      <c r="D223" s="165"/>
    </row>
    <row r="224" spans="4:4" s="163" customFormat="1" x14ac:dyDescent="0.2">
      <c r="D224" s="165"/>
    </row>
    <row r="225" spans="4:4" s="163" customFormat="1" x14ac:dyDescent="0.2">
      <c r="D225" s="165"/>
    </row>
    <row r="226" spans="4:4" s="163" customFormat="1" x14ac:dyDescent="0.2">
      <c r="D226" s="165"/>
    </row>
    <row r="227" spans="4:4" s="163" customFormat="1" x14ac:dyDescent="0.2">
      <c r="D227" s="165"/>
    </row>
    <row r="228" spans="4:4" s="163" customFormat="1" x14ac:dyDescent="0.2">
      <c r="D228" s="165"/>
    </row>
    <row r="229" spans="4:4" s="163" customFormat="1" x14ac:dyDescent="0.2">
      <c r="D229" s="165"/>
    </row>
    <row r="230" spans="4:4" s="163" customFormat="1" x14ac:dyDescent="0.2">
      <c r="D230" s="165"/>
    </row>
    <row r="231" spans="4:4" s="163" customFormat="1" x14ac:dyDescent="0.2">
      <c r="D231" s="165"/>
    </row>
    <row r="232" spans="4:4" s="163" customFormat="1" x14ac:dyDescent="0.2">
      <c r="D232" s="165"/>
    </row>
    <row r="233" spans="4:4" s="163" customFormat="1" x14ac:dyDescent="0.2">
      <c r="D233" s="165"/>
    </row>
    <row r="234" spans="4:4" s="163" customFormat="1" x14ac:dyDescent="0.2">
      <c r="D234" s="165"/>
    </row>
    <row r="235" spans="4:4" s="163" customFormat="1" x14ac:dyDescent="0.2">
      <c r="D235" s="165"/>
    </row>
    <row r="236" spans="4:4" s="163" customFormat="1" x14ac:dyDescent="0.2">
      <c r="D236" s="165"/>
    </row>
    <row r="237" spans="4:4" s="163" customFormat="1" x14ac:dyDescent="0.2">
      <c r="D237" s="165"/>
    </row>
    <row r="238" spans="4:4" s="163" customFormat="1" x14ac:dyDescent="0.2">
      <c r="D238" s="165"/>
    </row>
    <row r="239" spans="4:4" s="163" customFormat="1" x14ac:dyDescent="0.2">
      <c r="D239" s="165"/>
    </row>
    <row r="240" spans="4:4" s="163" customFormat="1" x14ac:dyDescent="0.2">
      <c r="D240" s="165"/>
    </row>
    <row r="241" spans="4:4" s="163" customFormat="1" x14ac:dyDescent="0.2">
      <c r="D241" s="165"/>
    </row>
    <row r="242" spans="4:4" s="163" customFormat="1" x14ac:dyDescent="0.2">
      <c r="D242" s="165"/>
    </row>
    <row r="243" spans="4:4" s="163" customFormat="1" x14ac:dyDescent="0.2">
      <c r="D243" s="165"/>
    </row>
    <row r="244" spans="4:4" s="163" customFormat="1" x14ac:dyDescent="0.2">
      <c r="D244" s="165"/>
    </row>
    <row r="245" spans="4:4" s="163" customFormat="1" x14ac:dyDescent="0.2">
      <c r="D245" s="165"/>
    </row>
    <row r="246" spans="4:4" s="163" customFormat="1" x14ac:dyDescent="0.2">
      <c r="D246" s="165"/>
    </row>
    <row r="247" spans="4:4" s="163" customFormat="1" x14ac:dyDescent="0.2">
      <c r="D247" s="165"/>
    </row>
    <row r="248" spans="4:4" s="163" customFormat="1" x14ac:dyDescent="0.2">
      <c r="D248" s="165"/>
    </row>
    <row r="249" spans="4:4" s="163" customFormat="1" x14ac:dyDescent="0.2">
      <c r="D249" s="165"/>
    </row>
    <row r="250" spans="4:4" s="163" customFormat="1" x14ac:dyDescent="0.2">
      <c r="D250" s="165"/>
    </row>
    <row r="251" spans="4:4" s="163" customFormat="1" x14ac:dyDescent="0.2">
      <c r="D251" s="165"/>
    </row>
    <row r="252" spans="4:4" s="163" customFormat="1" x14ac:dyDescent="0.2">
      <c r="D252" s="165"/>
    </row>
    <row r="253" spans="4:4" s="163" customFormat="1" x14ac:dyDescent="0.2">
      <c r="D253" s="165"/>
    </row>
    <row r="254" spans="4:4" s="163" customFormat="1" x14ac:dyDescent="0.2">
      <c r="D254" s="165"/>
    </row>
    <row r="255" spans="4:4" s="163" customFormat="1" x14ac:dyDescent="0.2">
      <c r="D255" s="165"/>
    </row>
    <row r="256" spans="4:4" s="163" customFormat="1" x14ac:dyDescent="0.2">
      <c r="D256" s="165"/>
    </row>
    <row r="257" spans="4:4" s="163" customFormat="1" x14ac:dyDescent="0.2">
      <c r="D257" s="165"/>
    </row>
    <row r="258" spans="4:4" s="163" customFormat="1" x14ac:dyDescent="0.2">
      <c r="D258" s="165"/>
    </row>
    <row r="259" spans="4:4" s="163" customFormat="1" x14ac:dyDescent="0.2">
      <c r="D259" s="165"/>
    </row>
    <row r="260" spans="4:4" s="163" customFormat="1" x14ac:dyDescent="0.2">
      <c r="D260" s="165"/>
    </row>
    <row r="261" spans="4:4" s="163" customFormat="1" x14ac:dyDescent="0.2">
      <c r="D261" s="165"/>
    </row>
    <row r="262" spans="4:4" s="163" customFormat="1" x14ac:dyDescent="0.2">
      <c r="D262" s="165"/>
    </row>
    <row r="263" spans="4:4" s="163" customFormat="1" x14ac:dyDescent="0.2">
      <c r="D263" s="165"/>
    </row>
    <row r="264" spans="4:4" s="163" customFormat="1" x14ac:dyDescent="0.2">
      <c r="D264" s="165"/>
    </row>
    <row r="265" spans="4:4" s="163" customFormat="1" x14ac:dyDescent="0.2">
      <c r="D265" s="165"/>
    </row>
    <row r="266" spans="4:4" s="163" customFormat="1" x14ac:dyDescent="0.2">
      <c r="D266" s="165"/>
    </row>
    <row r="267" spans="4:4" s="163" customFormat="1" x14ac:dyDescent="0.2">
      <c r="D267" s="165"/>
    </row>
    <row r="268" spans="4:4" s="163" customFormat="1" x14ac:dyDescent="0.2">
      <c r="D268" s="165"/>
    </row>
    <row r="269" spans="4:4" s="163" customFormat="1" x14ac:dyDescent="0.2">
      <c r="D269" s="165"/>
    </row>
    <row r="270" spans="4:4" s="163" customFormat="1" x14ac:dyDescent="0.2">
      <c r="D270" s="165"/>
    </row>
    <row r="271" spans="4:4" s="163" customFormat="1" x14ac:dyDescent="0.2">
      <c r="D271" s="165"/>
    </row>
    <row r="272" spans="4:4" s="163" customFormat="1" x14ac:dyDescent="0.2">
      <c r="D272" s="165"/>
    </row>
    <row r="273" spans="4:4" s="163" customFormat="1" x14ac:dyDescent="0.2">
      <c r="D273" s="165"/>
    </row>
    <row r="274" spans="4:4" s="163" customFormat="1" x14ac:dyDescent="0.2">
      <c r="D274" s="165"/>
    </row>
    <row r="275" spans="4:4" s="163" customFormat="1" x14ac:dyDescent="0.2">
      <c r="D275" s="165"/>
    </row>
    <row r="276" spans="4:4" s="163" customFormat="1" x14ac:dyDescent="0.2">
      <c r="D276" s="165"/>
    </row>
    <row r="277" spans="4:4" s="163" customFormat="1" x14ac:dyDescent="0.2">
      <c r="D277" s="165"/>
    </row>
    <row r="278" spans="4:4" s="163" customFormat="1" x14ac:dyDescent="0.2">
      <c r="D278" s="165"/>
    </row>
    <row r="279" spans="4:4" s="163" customFormat="1" x14ac:dyDescent="0.2">
      <c r="D279" s="165"/>
    </row>
    <row r="280" spans="4:4" s="163" customFormat="1" x14ac:dyDescent="0.2">
      <c r="D280" s="165"/>
    </row>
    <row r="281" spans="4:4" s="163" customFormat="1" x14ac:dyDescent="0.2">
      <c r="D281" s="165"/>
    </row>
    <row r="282" spans="4:4" s="163" customFormat="1" x14ac:dyDescent="0.2">
      <c r="D282" s="165"/>
    </row>
    <row r="283" spans="4:4" s="163" customFormat="1" x14ac:dyDescent="0.2">
      <c r="D283" s="165"/>
    </row>
    <row r="284" spans="4:4" s="163" customFormat="1" x14ac:dyDescent="0.2">
      <c r="D284" s="165"/>
    </row>
    <row r="285" spans="4:4" s="163" customFormat="1" x14ac:dyDescent="0.2">
      <c r="D285" s="165"/>
    </row>
    <row r="286" spans="4:4" s="163" customFormat="1" x14ac:dyDescent="0.2">
      <c r="D286" s="165"/>
    </row>
    <row r="287" spans="4:4" s="163" customFormat="1" x14ac:dyDescent="0.2">
      <c r="D287" s="165"/>
    </row>
    <row r="288" spans="4:4" s="163" customFormat="1" x14ac:dyDescent="0.2">
      <c r="D288" s="165"/>
    </row>
    <row r="289" spans="4:4" s="163" customFormat="1" x14ac:dyDescent="0.2">
      <c r="D289" s="165"/>
    </row>
    <row r="290" spans="4:4" s="163" customFormat="1" x14ac:dyDescent="0.2">
      <c r="D290" s="165"/>
    </row>
    <row r="291" spans="4:4" s="163" customFormat="1" x14ac:dyDescent="0.2">
      <c r="D291" s="165"/>
    </row>
    <row r="292" spans="4:4" s="163" customFormat="1" x14ac:dyDescent="0.2">
      <c r="D292" s="165"/>
    </row>
    <row r="293" spans="4:4" s="163" customFormat="1" x14ac:dyDescent="0.2">
      <c r="D293" s="165"/>
    </row>
    <row r="294" spans="4:4" s="163" customFormat="1" x14ac:dyDescent="0.2">
      <c r="D294" s="165"/>
    </row>
    <row r="295" spans="4:4" s="163" customFormat="1" x14ac:dyDescent="0.2">
      <c r="D295" s="165"/>
    </row>
    <row r="296" spans="4:4" s="163" customFormat="1" x14ac:dyDescent="0.2">
      <c r="D296" s="165"/>
    </row>
    <row r="297" spans="4:4" s="163" customFormat="1" x14ac:dyDescent="0.2">
      <c r="D297" s="165"/>
    </row>
    <row r="298" spans="4:4" s="163" customFormat="1" x14ac:dyDescent="0.2">
      <c r="D298" s="165"/>
    </row>
    <row r="299" spans="4:4" s="163" customFormat="1" x14ac:dyDescent="0.2">
      <c r="D299" s="165"/>
    </row>
    <row r="300" spans="4:4" s="163" customFormat="1" x14ac:dyDescent="0.2">
      <c r="D300" s="165"/>
    </row>
    <row r="301" spans="4:4" s="163" customFormat="1" x14ac:dyDescent="0.2">
      <c r="D301" s="165"/>
    </row>
    <row r="302" spans="4:4" s="163" customFormat="1" x14ac:dyDescent="0.2">
      <c r="D302" s="165"/>
    </row>
    <row r="303" spans="4:4" s="163" customFormat="1" x14ac:dyDescent="0.2">
      <c r="D303" s="165"/>
    </row>
    <row r="304" spans="4:4" s="163" customFormat="1" x14ac:dyDescent="0.2">
      <c r="D304" s="165"/>
    </row>
    <row r="305" spans="4:4" s="163" customFormat="1" x14ac:dyDescent="0.2">
      <c r="D305" s="165"/>
    </row>
    <row r="306" spans="4:4" s="163" customFormat="1" x14ac:dyDescent="0.2">
      <c r="D306" s="165"/>
    </row>
    <row r="307" spans="4:4" s="163" customFormat="1" x14ac:dyDescent="0.2">
      <c r="D307" s="165"/>
    </row>
    <row r="308" spans="4:4" s="163" customFormat="1" x14ac:dyDescent="0.2">
      <c r="D308" s="165"/>
    </row>
    <row r="309" spans="4:4" s="163" customFormat="1" x14ac:dyDescent="0.2">
      <c r="D309" s="165"/>
    </row>
    <row r="310" spans="4:4" s="163" customFormat="1" x14ac:dyDescent="0.2">
      <c r="D310" s="165"/>
    </row>
    <row r="311" spans="4:4" s="163" customFormat="1" x14ac:dyDescent="0.2">
      <c r="D311" s="165"/>
    </row>
    <row r="312" spans="4:4" s="163" customFormat="1" x14ac:dyDescent="0.2">
      <c r="D312" s="165"/>
    </row>
    <row r="313" spans="4:4" s="163" customFormat="1" x14ac:dyDescent="0.2">
      <c r="D313" s="165"/>
    </row>
    <row r="314" spans="4:4" s="163" customFormat="1" x14ac:dyDescent="0.2">
      <c r="D314" s="165"/>
    </row>
    <row r="315" spans="4:4" s="163" customFormat="1" x14ac:dyDescent="0.2">
      <c r="D315" s="165"/>
    </row>
    <row r="316" spans="4:4" s="163" customFormat="1" x14ac:dyDescent="0.2">
      <c r="D316" s="165"/>
    </row>
    <row r="317" spans="4:4" s="163" customFormat="1" x14ac:dyDescent="0.2">
      <c r="D317" s="165"/>
    </row>
    <row r="318" spans="4:4" s="163" customFormat="1" x14ac:dyDescent="0.2">
      <c r="D318" s="165"/>
    </row>
    <row r="319" spans="4:4" s="163" customFormat="1" x14ac:dyDescent="0.2">
      <c r="D319" s="165"/>
    </row>
    <row r="320" spans="4:4" s="163" customFormat="1" x14ac:dyDescent="0.2">
      <c r="D320" s="165"/>
    </row>
    <row r="321" spans="4:4" s="163" customFormat="1" x14ac:dyDescent="0.2">
      <c r="D321" s="165"/>
    </row>
    <row r="322" spans="4:4" s="163" customFormat="1" x14ac:dyDescent="0.2">
      <c r="D322" s="165"/>
    </row>
    <row r="323" spans="4:4" s="163" customFormat="1" x14ac:dyDescent="0.2">
      <c r="D323" s="165"/>
    </row>
    <row r="324" spans="4:4" s="163" customFormat="1" x14ac:dyDescent="0.2">
      <c r="D324" s="165"/>
    </row>
    <row r="325" spans="4:4" s="163" customFormat="1" x14ac:dyDescent="0.2">
      <c r="D325" s="165"/>
    </row>
    <row r="326" spans="4:4" s="163" customFormat="1" x14ac:dyDescent="0.2">
      <c r="D326" s="165"/>
    </row>
    <row r="327" spans="4:4" s="163" customFormat="1" x14ac:dyDescent="0.2">
      <c r="D327" s="165"/>
    </row>
    <row r="328" spans="4:4" s="163" customFormat="1" x14ac:dyDescent="0.2">
      <c r="D328" s="165"/>
    </row>
    <row r="329" spans="4:4" s="163" customFormat="1" x14ac:dyDescent="0.2">
      <c r="D329" s="165"/>
    </row>
    <row r="330" spans="4:4" s="163" customFormat="1" x14ac:dyDescent="0.2">
      <c r="D330" s="165"/>
    </row>
    <row r="331" spans="4:4" s="163" customFormat="1" x14ac:dyDescent="0.2">
      <c r="D331" s="165"/>
    </row>
    <row r="332" spans="4:4" s="163" customFormat="1" x14ac:dyDescent="0.2">
      <c r="D332" s="165"/>
    </row>
    <row r="333" spans="4:4" s="163" customFormat="1" x14ac:dyDescent="0.2">
      <c r="D333" s="165"/>
    </row>
    <row r="334" spans="4:4" s="163" customFormat="1" x14ac:dyDescent="0.2">
      <c r="D334" s="165"/>
    </row>
    <row r="335" spans="4:4" s="163" customFormat="1" x14ac:dyDescent="0.2">
      <c r="D335" s="165"/>
    </row>
    <row r="336" spans="4:4" s="163" customFormat="1" x14ac:dyDescent="0.2">
      <c r="D336" s="165"/>
    </row>
    <row r="337" spans="4:4" s="163" customFormat="1" x14ac:dyDescent="0.2">
      <c r="D337" s="165"/>
    </row>
    <row r="338" spans="4:4" s="163" customFormat="1" x14ac:dyDescent="0.2">
      <c r="D338" s="165"/>
    </row>
    <row r="339" spans="4:4" s="163" customFormat="1" x14ac:dyDescent="0.2">
      <c r="D339" s="165"/>
    </row>
    <row r="340" spans="4:4" s="163" customFormat="1" x14ac:dyDescent="0.2">
      <c r="D340" s="165"/>
    </row>
    <row r="341" spans="4:4" s="163" customFormat="1" x14ac:dyDescent="0.2">
      <c r="D341" s="165"/>
    </row>
    <row r="342" spans="4:4" s="163" customFormat="1" x14ac:dyDescent="0.2">
      <c r="D342" s="165"/>
    </row>
    <row r="343" spans="4:4" s="163" customFormat="1" x14ac:dyDescent="0.2">
      <c r="D343" s="165"/>
    </row>
    <row r="344" spans="4:4" s="163" customFormat="1" x14ac:dyDescent="0.2">
      <c r="D344" s="165"/>
    </row>
    <row r="345" spans="4:4" s="163" customFormat="1" x14ac:dyDescent="0.2">
      <c r="D345" s="165"/>
    </row>
    <row r="346" spans="4:4" s="163" customFormat="1" x14ac:dyDescent="0.2">
      <c r="D346" s="165"/>
    </row>
    <row r="347" spans="4:4" s="163" customFormat="1" x14ac:dyDescent="0.2">
      <c r="D347" s="165"/>
    </row>
    <row r="348" spans="4:4" s="163" customFormat="1" x14ac:dyDescent="0.2">
      <c r="D348" s="165"/>
    </row>
    <row r="349" spans="4:4" s="163" customFormat="1" x14ac:dyDescent="0.2">
      <c r="D349" s="165"/>
    </row>
    <row r="350" spans="4:4" s="163" customFormat="1" x14ac:dyDescent="0.2">
      <c r="D350" s="165"/>
    </row>
    <row r="351" spans="4:4" s="163" customFormat="1" x14ac:dyDescent="0.2">
      <c r="D351" s="165"/>
    </row>
    <row r="352" spans="4:4" s="163" customFormat="1" x14ac:dyDescent="0.2">
      <c r="D352" s="165"/>
    </row>
    <row r="353" spans="4:4" s="163" customFormat="1" x14ac:dyDescent="0.2">
      <c r="D353" s="165"/>
    </row>
    <row r="354" spans="4:4" s="163" customFormat="1" x14ac:dyDescent="0.2">
      <c r="D354" s="165"/>
    </row>
    <row r="355" spans="4:4" s="163" customFormat="1" x14ac:dyDescent="0.2">
      <c r="D355" s="165"/>
    </row>
    <row r="356" spans="4:4" s="163" customFormat="1" x14ac:dyDescent="0.2">
      <c r="D356" s="165"/>
    </row>
    <row r="357" spans="4:4" s="163" customFormat="1" x14ac:dyDescent="0.2">
      <c r="D357" s="165"/>
    </row>
    <row r="358" spans="4:4" s="163" customFormat="1" x14ac:dyDescent="0.2">
      <c r="D358" s="165"/>
    </row>
    <row r="359" spans="4:4" s="163" customFormat="1" x14ac:dyDescent="0.2">
      <c r="D359" s="165"/>
    </row>
    <row r="360" spans="4:4" s="163" customFormat="1" x14ac:dyDescent="0.2">
      <c r="D360" s="165"/>
    </row>
    <row r="361" spans="4:4" s="163" customFormat="1" x14ac:dyDescent="0.2">
      <c r="D361" s="165"/>
    </row>
    <row r="362" spans="4:4" s="163" customFormat="1" x14ac:dyDescent="0.2">
      <c r="D362" s="165"/>
    </row>
    <row r="363" spans="4:4" s="163" customFormat="1" x14ac:dyDescent="0.2">
      <c r="D363" s="165"/>
    </row>
    <row r="364" spans="4:4" s="163" customFormat="1" x14ac:dyDescent="0.2">
      <c r="D364" s="165"/>
    </row>
    <row r="365" spans="4:4" s="163" customFormat="1" x14ac:dyDescent="0.2">
      <c r="D365" s="165"/>
    </row>
    <row r="366" spans="4:4" s="163" customFormat="1" x14ac:dyDescent="0.2">
      <c r="D366" s="165"/>
    </row>
    <row r="367" spans="4:4" s="163" customFormat="1" x14ac:dyDescent="0.2">
      <c r="D367" s="165"/>
    </row>
    <row r="368" spans="4:4" s="163" customFormat="1" x14ac:dyDescent="0.2">
      <c r="D368" s="165"/>
    </row>
    <row r="369" spans="4:4" s="163" customFormat="1" x14ac:dyDescent="0.2">
      <c r="D369" s="165"/>
    </row>
    <row r="370" spans="4:4" s="163" customFormat="1" x14ac:dyDescent="0.2">
      <c r="D370" s="165"/>
    </row>
    <row r="371" spans="4:4" s="163" customFormat="1" x14ac:dyDescent="0.2">
      <c r="D371" s="165"/>
    </row>
    <row r="372" spans="4:4" s="163" customFormat="1" x14ac:dyDescent="0.2">
      <c r="D372" s="165"/>
    </row>
    <row r="373" spans="4:4" s="163" customFormat="1" x14ac:dyDescent="0.2">
      <c r="D373" s="165"/>
    </row>
    <row r="374" spans="4:4" s="163" customFormat="1" x14ac:dyDescent="0.2">
      <c r="D374" s="165"/>
    </row>
    <row r="375" spans="4:4" s="163" customFormat="1" x14ac:dyDescent="0.2">
      <c r="D375" s="165"/>
    </row>
    <row r="376" spans="4:4" s="163" customFormat="1" x14ac:dyDescent="0.2">
      <c r="D376" s="165"/>
    </row>
    <row r="377" spans="4:4" s="163" customFormat="1" x14ac:dyDescent="0.2">
      <c r="D377" s="165"/>
    </row>
    <row r="378" spans="4:4" s="163" customFormat="1" x14ac:dyDescent="0.2">
      <c r="D378" s="165"/>
    </row>
    <row r="379" spans="4:4" s="163" customFormat="1" x14ac:dyDescent="0.2">
      <c r="D379" s="165"/>
    </row>
    <row r="380" spans="4:4" s="163" customFormat="1" x14ac:dyDescent="0.2">
      <c r="D380" s="165"/>
    </row>
    <row r="381" spans="4:4" s="163" customFormat="1" x14ac:dyDescent="0.2">
      <c r="D381" s="165"/>
    </row>
    <row r="382" spans="4:4" s="163" customFormat="1" x14ac:dyDescent="0.2">
      <c r="D382" s="165"/>
    </row>
    <row r="383" spans="4:4" s="163" customFormat="1" x14ac:dyDescent="0.2">
      <c r="D383" s="165"/>
    </row>
    <row r="384" spans="4:4" s="163" customFormat="1" x14ac:dyDescent="0.2">
      <c r="D384" s="165"/>
    </row>
    <row r="385" spans="4:4" s="163" customFormat="1" x14ac:dyDescent="0.2">
      <c r="D385" s="165"/>
    </row>
    <row r="386" spans="4:4" s="163" customFormat="1" x14ac:dyDescent="0.2">
      <c r="D386" s="165"/>
    </row>
    <row r="387" spans="4:4" s="163" customFormat="1" x14ac:dyDescent="0.2">
      <c r="D387" s="165"/>
    </row>
    <row r="388" spans="4:4" s="163" customFormat="1" x14ac:dyDescent="0.2">
      <c r="D388" s="165"/>
    </row>
    <row r="389" spans="4:4" s="163" customFormat="1" x14ac:dyDescent="0.2">
      <c r="D389" s="165"/>
    </row>
    <row r="390" spans="4:4" s="163" customFormat="1" x14ac:dyDescent="0.2">
      <c r="D390" s="165"/>
    </row>
    <row r="391" spans="4:4" s="163" customFormat="1" x14ac:dyDescent="0.2">
      <c r="D391" s="165"/>
    </row>
    <row r="392" spans="4:4" s="163" customFormat="1" x14ac:dyDescent="0.2">
      <c r="D392" s="165"/>
    </row>
    <row r="393" spans="4:4" s="163" customFormat="1" x14ac:dyDescent="0.2">
      <c r="D393" s="165"/>
    </row>
    <row r="394" spans="4:4" s="163" customFormat="1" x14ac:dyDescent="0.2">
      <c r="D394" s="165"/>
    </row>
    <row r="395" spans="4:4" s="163" customFormat="1" x14ac:dyDescent="0.2">
      <c r="D395" s="165"/>
    </row>
    <row r="396" spans="4:4" s="163" customFormat="1" x14ac:dyDescent="0.2">
      <c r="D396" s="165"/>
    </row>
    <row r="397" spans="4:4" s="163" customFormat="1" x14ac:dyDescent="0.2">
      <c r="D397" s="165"/>
    </row>
    <row r="398" spans="4:4" s="163" customFormat="1" x14ac:dyDescent="0.2">
      <c r="D398" s="165"/>
    </row>
    <row r="399" spans="4:4" s="163" customFormat="1" x14ac:dyDescent="0.2">
      <c r="D399" s="165"/>
    </row>
    <row r="400" spans="4:4" s="163" customFormat="1" x14ac:dyDescent="0.2">
      <c r="D400" s="165"/>
    </row>
    <row r="401" spans="4:4" s="163" customFormat="1" x14ac:dyDescent="0.2">
      <c r="D401" s="165"/>
    </row>
    <row r="402" spans="4:4" s="163" customFormat="1" x14ac:dyDescent="0.2">
      <c r="D402" s="165"/>
    </row>
    <row r="403" spans="4:4" s="163" customFormat="1" x14ac:dyDescent="0.2">
      <c r="D403" s="165"/>
    </row>
    <row r="404" spans="4:4" s="163" customFormat="1" x14ac:dyDescent="0.2">
      <c r="D404" s="165"/>
    </row>
    <row r="405" spans="4:4" s="163" customFormat="1" x14ac:dyDescent="0.2">
      <c r="D405" s="165"/>
    </row>
    <row r="406" spans="4:4" s="163" customFormat="1" x14ac:dyDescent="0.2">
      <c r="D406" s="165"/>
    </row>
    <row r="407" spans="4:4" s="163" customFormat="1" x14ac:dyDescent="0.2">
      <c r="D407" s="165"/>
    </row>
    <row r="408" spans="4:4" s="163" customFormat="1" x14ac:dyDescent="0.2">
      <c r="D408" s="165"/>
    </row>
    <row r="409" spans="4:4" s="163" customFormat="1" x14ac:dyDescent="0.2">
      <c r="D409" s="165"/>
    </row>
    <row r="410" spans="4:4" s="163" customFormat="1" x14ac:dyDescent="0.2">
      <c r="D410" s="165"/>
    </row>
    <row r="411" spans="4:4" s="163" customFormat="1" x14ac:dyDescent="0.2">
      <c r="D411" s="165"/>
    </row>
    <row r="412" spans="4:4" s="163" customFormat="1" x14ac:dyDescent="0.2">
      <c r="D412" s="165"/>
    </row>
    <row r="413" spans="4:4" s="163" customFormat="1" x14ac:dyDescent="0.2">
      <c r="D413" s="165"/>
    </row>
    <row r="414" spans="4:4" s="163" customFormat="1" x14ac:dyDescent="0.2">
      <c r="D414" s="165"/>
    </row>
    <row r="415" spans="4:4" s="163" customFormat="1" x14ac:dyDescent="0.2">
      <c r="D415" s="165"/>
    </row>
    <row r="416" spans="4:4" s="163" customFormat="1" x14ac:dyDescent="0.2">
      <c r="D416" s="165"/>
    </row>
    <row r="417" spans="4:4" s="163" customFormat="1" x14ac:dyDescent="0.2">
      <c r="D417" s="165"/>
    </row>
    <row r="418" spans="4:4" s="163" customFormat="1" x14ac:dyDescent="0.2">
      <c r="D418" s="165"/>
    </row>
    <row r="419" spans="4:4" s="163" customFormat="1" x14ac:dyDescent="0.2">
      <c r="D419" s="165"/>
    </row>
    <row r="420" spans="4:4" s="163" customFormat="1" x14ac:dyDescent="0.2">
      <c r="D420" s="165"/>
    </row>
  </sheetData>
  <mergeCells count="1">
    <mergeCell ref="F25:S34"/>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Is_x0020_this_x0020_a_x0020_key_x0020_focused_x0020_asset_x003f_ xmlns="c07d243a-d82b-4d50-88d9-a360f353eef1">Yes</Is_x0020_this_x0020_a_x0020_key_x0020_focused_x0020_asset_x003f_>
    <Asset_x0020_Class xmlns="c07d243a-d82b-4d50-88d9-a360f353eef1">Delivery</Asset_x0020_Class>
    <Is_x0020_this_x0020_TCS_x0020_asset_x0020_or_x0020_Vendor_x0020_supplied_x0020_asset_x003f_ xmlns="c07d243a-d82b-4d50-88d9-a360f353eef1">Vendor</Is_x0020_this_x0020_TCS_x0020_asset_x0020_or_x0020_Vendor_x0020_supplied_x0020_asset_x003f_>
    <Asset_x0020_Type xmlns="72179cf2-273e-4c66-9f19-6906be973a6d">14</Asset_x0020_Type>
    <Template_x0020_Category xmlns="72179cf2-273e-4c66-9f19-6906be973a6d">1</Template_x0020_Category>
    <Asset_x0020_Class xmlns="72179cf2-273e-4c66-9f19-6906be973a6d">1</Asset_x0020_Class>
    <_DCDateModified xmlns="http://schemas.microsoft.com/sharepoint/v3/fields" xsi:nil="true"/>
    <_Source xmlns="http://schemas.microsoft.com/sharepoint/v3/fields" xsi:nil="true"/>
    <_DCDateCreated xmlns="http://schemas.microsoft.com/sharepoint/v3/fields">2010-11-30T18:30:00+00:00</_DCDateCreated>
    <Focus_x0020_Area xmlns="72179cf2-273e-4c66-9f19-6906be973a6d">48</Focus_x0020_Area>
    <_Version xmlns="http://schemas.microsoft.com/sharepoint/v3/fields">1.0</_Version>
    <Rating xmlns="72179cf2-273e-4c66-9f19-6906be973a6d">2</Rating>
    <_Status xmlns="http://schemas.microsoft.com/sharepoint/v3/fields">Not Started</_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emplates" ma:contentTypeID="0x010100D1BDEA5700278E49A3A0D8C9B5E098010B00BCD0BF533C1B1C499E7EADE51B07F74A" ma:contentTypeVersion="17" ma:contentTypeDescription="Templates Content Type" ma:contentTypeScope="" ma:versionID="5d71d359ae9e312640f25b7704573dde">
  <xsd:schema xmlns:xsd="http://www.w3.org/2001/XMLSchema" xmlns:p="http://schemas.microsoft.com/office/2006/metadata/properties" xmlns:ns2="72179cf2-273e-4c66-9f19-6906be973a6d" xmlns:ns3="http://schemas.microsoft.com/sharepoint/v3/fields" xmlns:ns4="c07d243a-d82b-4d50-88d9-a360f353eef1" targetNamespace="http://schemas.microsoft.com/office/2006/metadata/properties" ma:root="true" ma:fieldsID="83fcfc0a319db5671d2687bac898e922" ns2:_="" ns3:_="" ns4:_="">
    <xsd:import namespace="72179cf2-273e-4c66-9f19-6906be973a6d"/>
    <xsd:import namespace="http://schemas.microsoft.com/sharepoint/v3/fields"/>
    <xsd:import namespace="c07d243a-d82b-4d50-88d9-a360f353eef1"/>
    <xsd:element name="properties">
      <xsd:complexType>
        <xsd:sequence>
          <xsd:element name="documentManagement">
            <xsd:complexType>
              <xsd:all>
                <xsd:element ref="ns2:Asset_x0020_Class"/>
                <xsd:element ref="ns2:Asset_x0020_Type"/>
                <xsd:element ref="ns2:Focus_x0020_Area"/>
                <xsd:element ref="ns3:_Source" minOccurs="0"/>
                <xsd:element ref="ns3:_Version" minOccurs="0"/>
                <xsd:element ref="ns3:_Status" minOccurs="0"/>
                <xsd:element ref="ns3:_DCDateCreated" minOccurs="0"/>
                <xsd:element ref="ns3:_DCDateModified" minOccurs="0"/>
                <xsd:element ref="ns2:Rating" minOccurs="0"/>
                <xsd:element ref="ns2:Template_x0020_Category" minOccurs="0"/>
                <xsd:element ref="ns4:Asset_x0020_Class" minOccurs="0"/>
                <xsd:element ref="ns4:Is_x0020_this_x0020_a_x0020_key_x0020_focused_x0020_asset_x003f_" minOccurs="0"/>
                <xsd:element ref="ns4:Is_x0020_this_x0020_TCS_x0020_asset_x0020_or_x0020_Vendor_x0020_supplied_x0020_asset_x003f_" minOccurs="0"/>
              </xsd:all>
            </xsd:complexType>
          </xsd:element>
        </xsd:sequence>
      </xsd:complexType>
    </xsd:element>
  </xsd:schema>
  <xsd:schema xmlns:xsd="http://www.w3.org/2001/XMLSchema" xmlns:dms="http://schemas.microsoft.com/office/2006/documentManagement/types" targetNamespace="72179cf2-273e-4c66-9f19-6906be973a6d" elementFormDefault="qualified">
    <xsd:import namespace="http://schemas.microsoft.com/office/2006/documentManagement/types"/>
    <xsd:element name="Asset_x0020_Class" ma:index="8" ma:displayName="Asset Class" ma:description="Lookup oolumn containing a list of Asset Classes." ma:list="{3863e7a9-057e-4afd-abdb-ffd63951f7d6}" ma:internalName="Asset_x0020_Class" ma:showField="LinkTitleNoMenu" ma:web="72179cf2-273e-4c66-9f19-6906be973a6d">
      <xsd:simpleType>
        <xsd:restriction base="dms:Lookup"/>
      </xsd:simpleType>
    </xsd:element>
    <xsd:element name="Asset_x0020_Type" ma:index="9" ma:displayName="Asset Type" ma:description="Lookup oolumn containing a list of Asset Types." ma:list="{c9b5fd4d-2fb2-4e85-8690-40918cca2c4f}" ma:internalName="Asset_x0020_Type" ma:showField="Title" ma:web="72179cf2-273e-4c66-9f19-6906be973a6d">
      <xsd:simpleType>
        <xsd:restriction base="dms:Lookup"/>
      </xsd:simpleType>
    </xsd:element>
    <xsd:element name="Focus_x0020_Area" ma:index="10" ma:displayName="Focus Area" ma:description="Lookup oolumn containing a list of Asset Focus Areas." ma:list="{fa9c42c6-8a20-4996-9316-31ced1a8ebad}" ma:internalName="Focus_x0020_Area" ma:showField="Title" ma:web="72179cf2-273e-4c66-9f19-6906be973a6d">
      <xsd:simpleType>
        <xsd:restriction base="dms:Lookup"/>
      </xsd:simpleType>
    </xsd:element>
    <xsd:element name="Rating" ma:index="19" nillable="true" ma:displayName="Rating" ma:description="Rating of this Asset on a scale of 1 thru 5 (1 being the lowest)." ma:format="Dropdown" ma:internalName="Rating">
      <xsd:simpleType>
        <xsd:restriction base="dms:Choice">
          <xsd:enumeration value="1"/>
          <xsd:enumeration value="2"/>
          <xsd:enumeration value="3"/>
          <xsd:enumeration value="4"/>
          <xsd:enumeration value="5"/>
        </xsd:restriction>
      </xsd:simpleType>
    </xsd:element>
    <xsd:element name="Template_x0020_Category" ma:index="20" nillable="true" ma:displayName="Template Category" ma:list="{eb307211-fc93-46bd-ae40-876feae4503e}" ma:internalName="Template_x0020_Category" ma:showField="Title" ma:web="72179cf2-273e-4c66-9f19-6906be973a6d">
      <xsd:simpleType>
        <xsd:restriction base="dms:Lookup"/>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Source" ma:index="14" nillable="true" ma:displayName="Source" ma:description="References to resources from which this resource was derived" ma:internalName="_Source">
      <xsd:simpleType>
        <xsd:restriction base="dms:Note"/>
      </xsd:simpleType>
    </xsd:element>
    <xsd:element name="_Version" ma:index="15" nillable="true" ma:displayName="Version" ma:internalName="_Version">
      <xsd:simpleType>
        <xsd:restriction base="dms:Text"/>
      </xsd:simpleType>
    </xsd:element>
    <xsd:element name="_Status" ma:index="16" nillable="true" ma:displayName="Status" ma:default="Not Started" ma:internalName="_Status" ma:readOnly="false">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element name="_DCDateCreated" ma:index="17" nillable="true" ma:displayName="Date Created" ma:description="The date on which this resource was created" ma:format="DateTime" ma:internalName="_DCDateCreated">
      <xsd:simpleType>
        <xsd:restriction base="dms:DateTime"/>
      </xsd:simpleType>
    </xsd:element>
    <xsd:element name="_DCDateModified" ma:index="18"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dms="http://schemas.microsoft.com/office/2006/documentManagement/types" targetNamespace="c07d243a-d82b-4d50-88d9-a360f353eef1" elementFormDefault="qualified">
    <xsd:import namespace="http://schemas.microsoft.com/office/2006/documentManagement/types"/>
    <xsd:element name="Asset_x0020_Class" ma:index="21" nillable="true" ma:displayName="TEG Asset Class" ma:format="Dropdown" ma:internalName="Asset_x0020_Class0" ma:readOnly="false">
      <xsd:simpleType>
        <xsd:restriction base="dms:Choice">
          <xsd:enumeration value="Presales"/>
          <xsd:enumeration value="Delivery"/>
          <xsd:enumeration value="Competency"/>
          <xsd:enumeration value="Branding"/>
          <xsd:enumeration value="Others"/>
        </xsd:restriction>
      </xsd:simpleType>
    </xsd:element>
    <xsd:element name="Is_x0020_this_x0020_a_x0020_key_x0020_focused_x0020_asset_x003f_" ma:index="22" nillable="true" ma:displayName="Is it a key focused asset?" ma:default="No" ma:format="RadioButtons" ma:internalName="Is_x0020_this_x0020_a_x0020_key_x0020_focused_x0020_asset_x003F_" ma:readOnly="false">
      <xsd:simpleType>
        <xsd:restriction base="dms:Choice">
          <xsd:enumeration value="Yes"/>
          <xsd:enumeration value="No"/>
        </xsd:restriction>
      </xsd:simpleType>
    </xsd:element>
    <xsd:element name="Is_x0020_this_x0020_TCS_x0020_asset_x0020_or_x0020_Vendor_x0020_supplied_x0020_asset_x003f_" ma:index="23" nillable="true" ma:displayName="Is it a TCS asset or Vendor supplied asset?" ma:default="TCS" ma:format="RadioButtons" ma:internalName="Is_x0020_this_x0020_TCS_x0020_asset_x0020_or_x0020_Vendor_x0020_supplied_x0020_asset_x003F_" ma:readOnly="false">
      <xsd:simpleType>
        <xsd:restriction base="dms:Choice">
          <xsd:enumeration value="TCS"/>
          <xsd:enumeration value="Vendo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s"/>
        <xsd:element ref="dc:subject" minOccurs="0" maxOccurs="1"/>
        <xsd:element ref="dc:description" minOccurs="0" maxOccurs="1" ma:index="12" ma:displayName="Comments"/>
        <xsd:element name="keywords" minOccurs="0" maxOccurs="1" type="xsd:string" ma:index="13"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14C78600-DE78-4846-9EAB-40C76E53D476}">
  <ds:schemaRefs>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72179cf2-273e-4c66-9f19-6906be973a6d"/>
    <ds:schemaRef ds:uri="http://purl.org/dc/dcmitype/"/>
    <ds:schemaRef ds:uri="http://purl.org/dc/elements/1.1/"/>
    <ds:schemaRef ds:uri="c07d243a-d82b-4d50-88d9-a360f353eef1"/>
    <ds:schemaRef ds:uri="http://schemas.microsoft.com/sharepoint/v3/fields"/>
    <ds:schemaRef ds:uri="http://purl.org/dc/terms/"/>
  </ds:schemaRefs>
</ds:datastoreItem>
</file>

<file path=customXml/itemProps2.xml><?xml version="1.0" encoding="utf-8"?>
<ds:datastoreItem xmlns:ds="http://schemas.openxmlformats.org/officeDocument/2006/customXml" ds:itemID="{D45D66A1-E14B-4FEC-BB7E-A2A43D6C8221}">
  <ds:schemaRefs>
    <ds:schemaRef ds:uri="http://schemas.microsoft.com/sharepoint/v3/contenttype/forms"/>
  </ds:schemaRefs>
</ds:datastoreItem>
</file>

<file path=customXml/itemProps3.xml><?xml version="1.0" encoding="utf-8"?>
<ds:datastoreItem xmlns:ds="http://schemas.openxmlformats.org/officeDocument/2006/customXml" ds:itemID="{B2F79193-331A-47C1-948C-C905697F4C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79cf2-273e-4c66-9f19-6906be973a6d"/>
    <ds:schemaRef ds:uri="http://schemas.microsoft.com/sharepoint/v3/fields"/>
    <ds:schemaRef ds:uri="c07d243a-d82b-4d50-88d9-a360f353eef1"/>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7BAF2DC1-735C-459B-9472-053394C9EF77}">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Release Notice</vt:lpstr>
      <vt:lpstr>Guidelines</vt:lpstr>
      <vt:lpstr>Components and Complexity</vt:lpstr>
      <vt:lpstr>Effort Estimate</vt:lpstr>
      <vt:lpstr>Schedule</vt:lpstr>
    </vt:vector>
  </TitlesOfParts>
  <Company>Infosys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SharePoint 2010 Estimation Guidelines</dc:title>
  <dc:subject>Estimation Template</dc:subject>
  <dc:creator>sahil/Shishir</dc:creator>
  <cp:keywords>SharePoint, 2010, Estimation, Template</cp:keywords>
  <cp:lastModifiedBy>Sahil Thakur</cp:lastModifiedBy>
  <dcterms:created xsi:type="dcterms:W3CDTF">2010-12-14T16:06:21Z</dcterms:created>
  <dcterms:modified xsi:type="dcterms:W3CDTF">2019-07-03T01:42:54Z</dcterms:modified>
  <cp:category>Assets</cp:category>
  <cp:contentStatus>Not Started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0x010100D1BDEA5700278E49A3A0D8C9B5E098010B00BCD0BF533C1B1C499E7EADE51B07F74A</vt:lpwstr>
  </property>
</Properties>
</file>