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MERA ETAPA" sheetId="1" r:id="rId4"/>
    <sheet state="visible" name="PARAMETRIZACION" sheetId="2" r:id="rId5"/>
  </sheets>
  <definedNames/>
  <calcPr/>
</workbook>
</file>

<file path=xl/sharedStrings.xml><?xml version="1.0" encoding="utf-8"?>
<sst xmlns="http://schemas.openxmlformats.org/spreadsheetml/2006/main" count="68" uniqueCount="50">
  <si>
    <t>BOMBA DE AGUA</t>
  </si>
  <si>
    <t>SENSOR INFRAROJO</t>
  </si>
  <si>
    <t>CONEXION</t>
  </si>
  <si>
    <t>COLOR INICIAL</t>
  </si>
  <si>
    <t>COLOR FINAL</t>
  </si>
  <si>
    <t>PIN ARDUINO</t>
  </si>
  <si>
    <t>COLOR MEDIO</t>
  </si>
  <si>
    <t>VCC</t>
  </si>
  <si>
    <t>ROJO</t>
  </si>
  <si>
    <t>MARRON</t>
  </si>
  <si>
    <t>AZUL</t>
  </si>
  <si>
    <t>-</t>
  </si>
  <si>
    <t>GND</t>
  </si>
  <si>
    <t>BLANCO</t>
  </si>
  <si>
    <t>BLANCO/MARRON</t>
  </si>
  <si>
    <t>BLANCO/AZUL</t>
  </si>
  <si>
    <t>IN3</t>
  </si>
  <si>
    <t>BLANCO/VERDE</t>
  </si>
  <si>
    <t>A0</t>
  </si>
  <si>
    <t>NEGRO</t>
  </si>
  <si>
    <t>VERDE</t>
  </si>
  <si>
    <t>IN4</t>
  </si>
  <si>
    <t>NARANJA</t>
  </si>
  <si>
    <t>ENABLE</t>
  </si>
  <si>
    <t>BLANCO/NARANJA</t>
  </si>
  <si>
    <t>PESO BOTELLA</t>
  </si>
  <si>
    <t>LLENADO BOTELLA</t>
  </si>
  <si>
    <t>TANQUE DE AGUA</t>
  </si>
  <si>
    <t>No</t>
  </si>
  <si>
    <t>Gramos</t>
  </si>
  <si>
    <t>ML REAL</t>
  </si>
  <si>
    <t>ML SENSOR</t>
  </si>
  <si>
    <t>ERROR ML</t>
  </si>
  <si>
    <t>MEDIDO</t>
  </si>
  <si>
    <t>CALCULADO</t>
  </si>
  <si>
    <t>ALTURA MAX</t>
  </si>
  <si>
    <t>CM</t>
  </si>
  <si>
    <t>ALTURA SENSOR</t>
  </si>
  <si>
    <t>DIAMETRO</t>
  </si>
  <si>
    <t>CAPACIDAD MAX</t>
  </si>
  <si>
    <t>L</t>
  </si>
  <si>
    <t>PROM</t>
  </si>
  <si>
    <t>PARAMETRIZACION DIAMETRO</t>
  </si>
  <si>
    <t>ML</t>
  </si>
  <si>
    <t>DIS SENSOR</t>
  </si>
  <si>
    <t>DIAMETRO REAL</t>
  </si>
  <si>
    <t>CAUDAL BOMBA</t>
  </si>
  <si>
    <t>Tiempo</t>
  </si>
  <si>
    <t>Caudal ml/s</t>
  </si>
  <si>
    <t>PROM: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</si>
</sst>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0" xfId="0" applyFont="1"/>
    <xf borderId="0" fillId="0" fontId="1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  <col customWidth="1" min="2" max="2" width="13.25"/>
    <col customWidth="1" min="3" max="3" width="14.0"/>
  </cols>
  <sheetData>
    <row r="1">
      <c r="A1" s="1" t="s">
        <v>0</v>
      </c>
      <c r="C1" s="2"/>
      <c r="F1" s="1" t="s">
        <v>1</v>
      </c>
      <c r="H1" s="2"/>
    </row>
    <row r="2">
      <c r="A2" s="3" t="s">
        <v>2</v>
      </c>
      <c r="B2" s="3" t="s">
        <v>3</v>
      </c>
      <c r="C2" s="3" t="s">
        <v>4</v>
      </c>
      <c r="D2" s="3" t="s">
        <v>5</v>
      </c>
      <c r="F2" s="3" t="s">
        <v>2</v>
      </c>
      <c r="G2" s="3" t="s">
        <v>3</v>
      </c>
      <c r="H2" s="3" t="s">
        <v>6</v>
      </c>
      <c r="I2" s="3" t="s">
        <v>4</v>
      </c>
      <c r="J2" s="3" t="s">
        <v>5</v>
      </c>
    </row>
    <row r="3">
      <c r="A3" s="3" t="s">
        <v>7</v>
      </c>
      <c r="B3" s="3" t="s">
        <v>8</v>
      </c>
      <c r="C3" s="3" t="s">
        <v>9</v>
      </c>
      <c r="F3" s="3" t="s">
        <v>7</v>
      </c>
      <c r="G3" s="3" t="s">
        <v>9</v>
      </c>
      <c r="H3" s="3" t="s">
        <v>10</v>
      </c>
      <c r="I3" s="3" t="s">
        <v>11</v>
      </c>
    </row>
    <row r="4">
      <c r="A4" s="3" t="s">
        <v>12</v>
      </c>
      <c r="B4" s="3" t="s">
        <v>13</v>
      </c>
      <c r="C4" s="3" t="s">
        <v>14</v>
      </c>
      <c r="F4" s="3" t="s">
        <v>12</v>
      </c>
      <c r="G4" s="3" t="s">
        <v>10</v>
      </c>
      <c r="H4" s="3" t="s">
        <v>15</v>
      </c>
      <c r="I4" s="3" t="s">
        <v>11</v>
      </c>
    </row>
    <row r="5">
      <c r="A5" s="3" t="s">
        <v>16</v>
      </c>
      <c r="B5" s="3" t="s">
        <v>8</v>
      </c>
      <c r="C5" s="3" t="s">
        <v>17</v>
      </c>
      <c r="D5" s="3">
        <v>13.0</v>
      </c>
      <c r="F5" s="3" t="s">
        <v>18</v>
      </c>
      <c r="G5" s="3" t="s">
        <v>19</v>
      </c>
      <c r="H5" s="3" t="s">
        <v>20</v>
      </c>
      <c r="I5" s="3" t="s">
        <v>10</v>
      </c>
      <c r="J5" s="3">
        <v>4.0</v>
      </c>
    </row>
    <row r="6">
      <c r="A6" s="3" t="s">
        <v>21</v>
      </c>
      <c r="B6" s="3" t="s">
        <v>10</v>
      </c>
      <c r="C6" s="3" t="s">
        <v>22</v>
      </c>
      <c r="D6" s="3">
        <v>12.0</v>
      </c>
    </row>
    <row r="7">
      <c r="A7" s="3" t="s">
        <v>23</v>
      </c>
      <c r="B7" s="3" t="s">
        <v>19</v>
      </c>
      <c r="C7" s="3" t="s">
        <v>24</v>
      </c>
      <c r="D7" s="3">
        <v>10.0</v>
      </c>
    </row>
  </sheetData>
  <mergeCells count="2">
    <mergeCell ref="A1:B1"/>
    <mergeCell ref="F1:G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25</v>
      </c>
      <c r="E1" s="1" t="s">
        <v>26</v>
      </c>
      <c r="I1" s="3" t="s">
        <v>27</v>
      </c>
    </row>
    <row r="2">
      <c r="A2" s="3" t="s">
        <v>28</v>
      </c>
      <c r="B2" s="3" t="s">
        <v>29</v>
      </c>
      <c r="D2" s="3" t="s">
        <v>28</v>
      </c>
      <c r="E2" s="1" t="s">
        <v>30</v>
      </c>
      <c r="F2" s="1" t="s">
        <v>31</v>
      </c>
      <c r="G2" s="1" t="s">
        <v>32</v>
      </c>
      <c r="J2" s="3" t="s">
        <v>33</v>
      </c>
      <c r="K2" s="3" t="s">
        <v>34</v>
      </c>
    </row>
    <row r="3">
      <c r="A3" s="3">
        <v>1.0</v>
      </c>
      <c r="B3" s="3">
        <v>27.8</v>
      </c>
      <c r="D3" s="3">
        <v>1.0</v>
      </c>
      <c r="E3" s="4">
        <v>404.1</v>
      </c>
      <c r="F3" s="1">
        <v>404.4</v>
      </c>
      <c r="G3" s="5">
        <f t="shared" ref="G3:G6" si="1">E3-F3</f>
        <v>-0.3</v>
      </c>
      <c r="I3" s="3" t="s">
        <v>35</v>
      </c>
      <c r="J3" s="3">
        <v>25.0</v>
      </c>
      <c r="L3" s="3" t="s">
        <v>36</v>
      </c>
    </row>
    <row r="4">
      <c r="A4" s="3">
        <v>2.0</v>
      </c>
      <c r="B4" s="3">
        <v>28.1</v>
      </c>
      <c r="D4" s="3">
        <v>2.0</v>
      </c>
      <c r="E4" s="4">
        <v>406.4</v>
      </c>
      <c r="F4" s="1">
        <v>404.5</v>
      </c>
      <c r="G4" s="5">
        <f t="shared" si="1"/>
        <v>1.9</v>
      </c>
      <c r="I4" s="3" t="s">
        <v>37</v>
      </c>
      <c r="J4" s="3">
        <v>22.5</v>
      </c>
      <c r="L4" s="3" t="s">
        <v>36</v>
      </c>
    </row>
    <row r="5">
      <c r="A5" s="3">
        <v>3.0</v>
      </c>
      <c r="B5" s="3">
        <v>28.1</v>
      </c>
      <c r="D5" s="3">
        <v>3.0</v>
      </c>
      <c r="E5" s="4">
        <v>400.3</v>
      </c>
      <c r="F5" s="1">
        <v>399.57</v>
      </c>
      <c r="G5" s="5">
        <f t="shared" si="1"/>
        <v>0.73</v>
      </c>
      <c r="I5" s="3" t="s">
        <v>38</v>
      </c>
      <c r="J5" s="3">
        <v>21.3</v>
      </c>
      <c r="K5" s="3">
        <v>20.51</v>
      </c>
      <c r="L5" s="3" t="s">
        <v>36</v>
      </c>
    </row>
    <row r="6">
      <c r="A6" s="3">
        <v>4.0</v>
      </c>
      <c r="B6" s="3">
        <v>28.2</v>
      </c>
      <c r="D6" s="3">
        <v>4.0</v>
      </c>
      <c r="E6" s="4">
        <v>397.7</v>
      </c>
      <c r="F6" s="1">
        <v>400.34</v>
      </c>
      <c r="G6" s="5">
        <f t="shared" si="1"/>
        <v>-2.64</v>
      </c>
      <c r="I6" s="3" t="s">
        <v>39</v>
      </c>
      <c r="J6" s="3">
        <v>7.57</v>
      </c>
      <c r="K6" s="3">
        <v>7.57</v>
      </c>
      <c r="L6" s="3" t="s">
        <v>40</v>
      </c>
    </row>
    <row r="7">
      <c r="A7" s="3" t="s">
        <v>41</v>
      </c>
      <c r="B7" s="5">
        <f>AVERAGE(B3:B6)</f>
        <v>28.05</v>
      </c>
      <c r="G7" s="5">
        <f>AVERAGE(G3:G6)*-1</f>
        <v>0.0775</v>
      </c>
    </row>
    <row r="8">
      <c r="I8" s="3" t="s">
        <v>42</v>
      </c>
    </row>
    <row r="9">
      <c r="I9" s="3" t="s">
        <v>28</v>
      </c>
      <c r="J9" s="3" t="s">
        <v>43</v>
      </c>
      <c r="K9" s="3" t="s">
        <v>44</v>
      </c>
      <c r="L9" s="3" t="s">
        <v>45</v>
      </c>
    </row>
    <row r="10">
      <c r="A10" s="1" t="s">
        <v>46</v>
      </c>
      <c r="I10" s="3">
        <v>1.0</v>
      </c>
      <c r="J10" s="3">
        <v>454.8</v>
      </c>
      <c r="K10" s="3">
        <f>23.1-21.9</f>
        <v>1.2</v>
      </c>
      <c r="L10" s="5">
        <f t="shared" ref="L10:L14" si="2">SQRT((J10/(3.1416*K10)))*2</f>
        <v>21.9671723</v>
      </c>
    </row>
    <row r="11">
      <c r="A11" s="1" t="s">
        <v>43</v>
      </c>
      <c r="B11" s="1" t="s">
        <v>47</v>
      </c>
      <c r="C11" s="1" t="s">
        <v>48</v>
      </c>
      <c r="I11" s="3">
        <v>2.0</v>
      </c>
      <c r="J11" s="3">
        <f>435+J10</f>
        <v>889.8</v>
      </c>
      <c r="K11" s="3">
        <v>3.1</v>
      </c>
      <c r="L11" s="5">
        <f t="shared" si="2"/>
        <v>19.11700727</v>
      </c>
    </row>
    <row r="12">
      <c r="A12" s="4">
        <v>401.11</v>
      </c>
      <c r="B12" s="1">
        <v>21.499</v>
      </c>
      <c r="C12" s="6">
        <f t="shared" ref="C12:C16" si="3">A12/B12</f>
        <v>18.65714684</v>
      </c>
      <c r="I12" s="3">
        <v>3.0</v>
      </c>
      <c r="J12" s="3">
        <f>458.9+J11</f>
        <v>1348.7</v>
      </c>
      <c r="K12" s="3">
        <v>5.1</v>
      </c>
      <c r="L12" s="5">
        <f t="shared" si="2"/>
        <v>18.34962284</v>
      </c>
    </row>
    <row r="13">
      <c r="A13" s="4">
        <v>400.15</v>
      </c>
      <c r="B13" s="1">
        <v>22.54</v>
      </c>
      <c r="C13" s="6">
        <f t="shared" si="3"/>
        <v>17.75288376</v>
      </c>
      <c r="I13" s="3">
        <v>4.0</v>
      </c>
      <c r="J13" s="3">
        <f>447.3+J12</f>
        <v>1796</v>
      </c>
      <c r="K13" s="3">
        <v>6.1</v>
      </c>
      <c r="L13" s="5">
        <f t="shared" si="2"/>
        <v>19.3616694</v>
      </c>
    </row>
    <row r="14">
      <c r="A14" s="4">
        <v>401.3</v>
      </c>
      <c r="B14" s="1">
        <v>20.594</v>
      </c>
      <c r="C14" s="6">
        <f t="shared" si="3"/>
        <v>19.48625813</v>
      </c>
      <c r="I14" s="3">
        <v>5.0</v>
      </c>
      <c r="J14" s="5">
        <f>304.6+J13</f>
        <v>2100.6</v>
      </c>
      <c r="K14" s="3">
        <v>7.0</v>
      </c>
      <c r="L14" s="5">
        <f t="shared" si="2"/>
        <v>19.54686944</v>
      </c>
    </row>
    <row r="15">
      <c r="A15" s="4">
        <v>400.154</v>
      </c>
      <c r="B15" s="1">
        <v>22.86</v>
      </c>
      <c r="C15" s="6">
        <f t="shared" si="3"/>
        <v>17.50454943</v>
      </c>
      <c r="L15" s="5">
        <f>AVERAGE(L10:L14)</f>
        <v>19.66846825</v>
      </c>
    </row>
    <row r="16">
      <c r="A16" s="4">
        <v>397.26</v>
      </c>
      <c r="B16" s="1">
        <v>21.004</v>
      </c>
      <c r="C16" s="6">
        <f t="shared" si="3"/>
        <v>18.91354028</v>
      </c>
    </row>
    <row r="17">
      <c r="B17" s="3" t="s">
        <v>49</v>
      </c>
      <c r="C17" s="5">
        <f>AVERAGE(C12:C16)</f>
        <v>18.46287569</v>
      </c>
    </row>
  </sheetData>
  <mergeCells count="2">
    <mergeCell ref="E1:G1"/>
    <mergeCell ref="A10:C10"/>
  </mergeCells>
  <drawing r:id="rId1"/>
</worksheet>
</file>