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charts/chartEx2.xml" ContentType="application/vnd.ms-office.chartex+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yaindygo/Downloads/"/>
    </mc:Choice>
  </mc:AlternateContent>
  <xr:revisionPtr revIDLastSave="0" documentId="13_ncr:1_{A15BA577-B714-004B-8C65-AEA2477563AA}" xr6:coauthVersionLast="47" xr6:coauthVersionMax="47" xr10:uidLastSave="{00000000-0000-0000-0000-000000000000}"/>
  <bookViews>
    <workbookView xWindow="3480" yWindow="500" windowWidth="25320" windowHeight="17280" xr2:uid="{4A7C0967-F00E-6D42-95A5-A7BC2D15970E}"/>
  </bookViews>
  <sheets>
    <sheet name="Raw Data" sheetId="22" r:id="rId1"/>
    <sheet name="UNFPA" sheetId="27" r:id="rId2"/>
    <sheet name="UNICEF" sheetId="26" r:id="rId3"/>
    <sheet name="FAO" sheetId="25" r:id="rId4"/>
    <sheet name="UNECA" sheetId="24" r:id="rId5"/>
    <sheet name="UNDP" sheetId="23" r:id="rId6"/>
    <sheet name="Axis 1 Data" sheetId="11" r:id="rId7"/>
    <sheet name="Axis 2 Data" sheetId="12" r:id="rId8"/>
    <sheet name="Axis 3 Data" sheetId="13" r:id="rId9"/>
    <sheet name="Axis 4 Data" sheetId="14" r:id="rId10"/>
    <sheet name="Total Financial by Axis y Theme" sheetId="8" r:id="rId11"/>
    <sheet name="Total Financial by Axis" sheetId="4" r:id="rId12"/>
    <sheet name="Total Financial By Agency" sheetId="3" r:id="rId13"/>
    <sheet name="Total # of Activites " sheetId="5" r:id="rId14"/>
    <sheet name="UNDAF Pillars" sheetId="19" r:id="rId15"/>
    <sheet name="Total Implementing partners" sheetId="18" r:id="rId16"/>
    <sheet name="Implementing partners per axis" sheetId="17" r:id="rId17"/>
    <sheet name="Partner Contributions (Finance)" sheetId="21" r:id="rId18"/>
    <sheet name="Table Financial Synopsis Ag Ax" sheetId="16" r:id="rId19"/>
    <sheet name="Beneficiary Groups total &amp; axis" sheetId="7" r:id="rId20"/>
    <sheet name="Geographical Scope total &amp; axis" sheetId="6" r:id="rId21"/>
  </sheets>
  <definedNames>
    <definedName name="_xlnm._FilterDatabase" localSheetId="6" hidden="1">'Axis 1 Data'!$A$4:$V$21</definedName>
    <definedName name="_xlchart.v1.0" hidden="1">'Total Financial by Axis y Theme'!$A$5</definedName>
    <definedName name="_xlchart.v1.1" hidden="1">'Total Financial by Axis y Theme'!$B$3:$L$4</definedName>
    <definedName name="_xlchart.v1.10" hidden="1">'Geographical Scope total &amp; axis'!$A$27:$A$44</definedName>
    <definedName name="_xlchart.v1.11" hidden="1">'Geographical Scope total &amp; axis'!$B$27:$B$44</definedName>
    <definedName name="_xlchart.v1.2" hidden="1">'Total Financial by Axis y Theme'!$B$5:$L$5</definedName>
    <definedName name="_xlchart.v1.3" hidden="1">'Total Financial by Axis y Theme'!$A$5</definedName>
    <definedName name="_xlchart.v1.4" hidden="1">'Total Financial by Axis y Theme'!$B$3:$L$4</definedName>
    <definedName name="_xlchart.v1.5" hidden="1">'Total Financial by Axis y Theme'!$B$5:$L$5</definedName>
    <definedName name="_xlchart.v1.6" hidden="1">'Geographical Scope total &amp; axis'!#REF!</definedName>
    <definedName name="_xlchart.v1.7" hidden="1">'Geographical Scope total &amp; axis'!$A$27:$A$44</definedName>
    <definedName name="_xlchart.v1.8" hidden="1">'Geographical Scope total &amp; axis'!$B$27:$B$44</definedName>
    <definedName name="_xlchart.v1.9" hidden="1">'Geographical Scope total &amp; axis'!#REF!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P7" i="16"/>
  <c r="P8" i="16"/>
  <c r="P5" i="16"/>
  <c r="H6" i="16"/>
  <c r="H7" i="16"/>
  <c r="H8" i="16"/>
  <c r="H9" i="16"/>
  <c r="H10" i="16"/>
  <c r="H5" i="16"/>
  <c r="L9" i="16"/>
  <c r="M9" i="16"/>
  <c r="N9" i="16"/>
  <c r="P9" i="16" s="1"/>
  <c r="O9" i="16"/>
  <c r="K9" i="16"/>
  <c r="F8" i="3"/>
  <c r="F7" i="3"/>
  <c r="F6" i="3"/>
  <c r="F5" i="3"/>
  <c r="F4" i="3"/>
  <c r="E8" i="3"/>
  <c r="E7" i="3"/>
  <c r="E6" i="3"/>
  <c r="E5" i="3"/>
  <c r="E4" i="3"/>
  <c r="D8" i="3"/>
  <c r="D6" i="3"/>
  <c r="D7" i="3"/>
  <c r="D5" i="3"/>
  <c r="D4" i="3"/>
  <c r="C8" i="3"/>
  <c r="C7" i="3"/>
  <c r="C6" i="3"/>
  <c r="C5" i="3"/>
  <c r="C4" i="3"/>
  <c r="B8" i="3"/>
  <c r="B7" i="3"/>
  <c r="B6" i="3"/>
  <c r="B5" i="3"/>
  <c r="B4" i="3"/>
  <c r="E8" i="4"/>
  <c r="E7" i="4"/>
  <c r="E6" i="4"/>
  <c r="E5" i="4"/>
  <c r="E4" i="4"/>
  <c r="D8" i="4"/>
  <c r="D7" i="4"/>
  <c r="D6" i="4"/>
  <c r="D5" i="4"/>
  <c r="D4" i="4"/>
  <c r="C8" i="4"/>
  <c r="C7" i="4"/>
  <c r="C6" i="4"/>
  <c r="C5" i="4"/>
  <c r="C4" i="4"/>
  <c r="B8" i="4"/>
  <c r="B7" i="4"/>
  <c r="B6" i="4"/>
  <c r="B5" i="4"/>
  <c r="B4" i="4"/>
  <c r="O9" i="21"/>
  <c r="N9" i="21"/>
  <c r="L5" i="21"/>
  <c r="H6" i="21"/>
  <c r="H5" i="21"/>
  <c r="C11" i="17"/>
  <c r="D11" i="17"/>
  <c r="E11" i="17"/>
  <c r="F11" i="17"/>
  <c r="F5" i="6"/>
  <c r="F6" i="6"/>
  <c r="F7" i="6"/>
  <c r="F8" i="6"/>
  <c r="F9" i="6"/>
  <c r="F10" i="6"/>
  <c r="F11" i="6"/>
  <c r="F4" i="6"/>
  <c r="L5" i="8" l="1"/>
  <c r="K5" i="8"/>
  <c r="J5" i="8"/>
  <c r="I5" i="8"/>
  <c r="H5" i="8"/>
  <c r="G5" i="8"/>
  <c r="F5" i="8"/>
  <c r="E5" i="8"/>
  <c r="D5" i="8"/>
  <c r="C5" i="8"/>
  <c r="B5" i="8"/>
  <c r="C8" i="5" l="1"/>
  <c r="D8" i="5"/>
  <c r="E8" i="5"/>
  <c r="F8" i="5"/>
  <c r="B8" i="5"/>
  <c r="G5" i="5"/>
  <c r="G6" i="5"/>
  <c r="G7" i="5"/>
  <c r="G4" i="5"/>
  <c r="G5" i="3" l="1"/>
  <c r="G8" i="3"/>
  <c r="G7" i="3"/>
  <c r="G6" i="3"/>
  <c r="G4" i="3"/>
</calcChain>
</file>

<file path=xl/sharedStrings.xml><?xml version="1.0" encoding="utf-8"?>
<sst xmlns="http://schemas.openxmlformats.org/spreadsheetml/2006/main" count="1862" uniqueCount="355">
  <si>
    <t>Planificación MANUD - CPDs 2022</t>
  </si>
  <si>
    <t>Logros alcanzados 2022</t>
  </si>
  <si>
    <t>Información financiera 2022</t>
  </si>
  <si>
    <t>Observaciones</t>
  </si>
  <si>
    <t>Nº</t>
  </si>
  <si>
    <t>Intervencion / Proyecto / programa</t>
  </si>
  <si>
    <t>Pilar SERP al que se contribuye</t>
  </si>
  <si>
    <t>Socios de implementacion</t>
  </si>
  <si>
    <t>Grupo beneficiario (ej: mujeres, jóvenes, estudiantes, etc.</t>
  </si>
  <si>
    <t>Total Beneficiarios (Núm. De Individuos, de familias, de empresas, etc.)</t>
  </si>
  <si>
    <t>Ámbito geográfico (especificar localidades)</t>
  </si>
  <si>
    <t>Descripción del resultado, incluido desafíos, en su caso</t>
  </si>
  <si>
    <t>Anexos que acompañan: fotos, logos socios financieros, socios no-financiadores, gráficas, informe, otros (especificar), etc.</t>
  </si>
  <si>
    <t>Financiación ($)</t>
  </si>
  <si>
    <t>Detalle de la Movilización de recursos durante 2022 por socio ($)</t>
  </si>
  <si>
    <t>Presupuesto planificado 2022</t>
  </si>
  <si>
    <t>Recursos disponibles principios 2022</t>
  </si>
  <si>
    <t>Recursos Movilizados durante 2022</t>
  </si>
  <si>
    <t>Recursos Utilizados</t>
  </si>
  <si>
    <t>Socio/s financiadores (detallar, desglosar)</t>
  </si>
  <si>
    <t>Compromiso por socio</t>
  </si>
  <si>
    <t>Movilizado por socio</t>
  </si>
  <si>
    <t>N/A</t>
  </si>
  <si>
    <t>Instituciones del Gobierno</t>
  </si>
  <si>
    <t>Revisión de la Agenda Digital de Guinea Ecuatorial (2019-2023) realizada y entregada. Elaboración y entrega de una Estrategia e-Gob para GE. Implicación del CNIAPGE en las 2 actividades</t>
  </si>
  <si>
    <t>n/a</t>
  </si>
  <si>
    <t>ODS 3</t>
  </si>
  <si>
    <t>380 profesionales de Salud sensibilizados sobre el estigma y discriminacion ante las PVVIH</t>
  </si>
  <si>
    <t>Asociaciones</t>
  </si>
  <si>
    <t>Pilar 1</t>
  </si>
  <si>
    <t>Ministerio</t>
  </si>
  <si>
    <t>Universidad de Oslo (propietaria de DHIS)</t>
  </si>
  <si>
    <t>300 personas de las cuales 98 son jóvenes y 186 mujeres reforzaron su capacidad en la transformación de materias primas en productos terminados (elaboración de jabón, chocolate, mermelada y yogur).</t>
  </si>
  <si>
    <t>Personas que viven con VIH (PVVIH)</t>
  </si>
  <si>
    <t>Revisión y validación de la Nueva Ley General Tributaria, conforme a ODS y Derechos Humanos. Taller técnico.</t>
  </si>
  <si>
    <t>1ª Presencia de Guinea Ecuatorial en el Congreso Internacional del Centro Latinoamericano de Administración para el Desarrollo (CLAD). Impulso a la Cooperación SUR-SUR en Gobernanza, con 4 acuerdos bilaterales convenidos.</t>
  </si>
  <si>
    <t>CLAD (Centro Latinoamericano de Administración para el Desarrollo)</t>
  </si>
  <si>
    <t>Apoyo a la mejora de las condiciones ambientales de la ciudad de Bata tras de las explosiones del 07 Marzo</t>
  </si>
  <si>
    <t>0DS 11</t>
  </si>
  <si>
    <t>La estrategia de comunicación para los sectores involucrados en la gestión de residuos en la ciudad de Bata disponible . 25 profesionales que trabajan en el sector reforzaron su capacidad en consecuencia (incluyendo hábitos a adoptar en las comunicaciones digitales para la reducción del consumo energético, limitando así el volumen de emisiones indirectas de CO2).</t>
  </si>
  <si>
    <t>Se adquirió el material sanitario auxiliar para campaña de vacunación COVID (jeringuillas, guantes, gel, …)</t>
  </si>
  <si>
    <t>UNDP</t>
  </si>
  <si>
    <t>DSM Project Modelling Export Diversification for ECCAS (including Eq.G.) : Research + Virtual Workshop</t>
  </si>
  <si>
    <t>8, 9</t>
  </si>
  <si>
    <t>government, academics, end goal to have improved strategies for the benefit of all society</t>
  </si>
  <si>
    <t>Research methods on International Goods Transportation presented in virtual workshop where EQG gov't rep from Ministry of Public works was a very active participant; research for first draft of paper finalized in 2022, draft report finalized Q1, fnal report expected Q2.</t>
  </si>
  <si>
    <t>GTAP Project Modelling Economic Effects from AfCFTA for ECCAS (including Eq.G.) : research + onsite workshop</t>
  </si>
  <si>
    <t>Research planned for 2022 finished, finalized version underway for 2023; workshop held Q4 2022 With EQG representative from Ministry of Trade named vice preseident of workshop bureau</t>
  </si>
  <si>
    <t>Subregional Strategy for AfCFTA Implementation : strategy development and workshop</t>
  </si>
  <si>
    <t>government, end goal to have improved strategies for the benefit of all society</t>
  </si>
  <si>
    <t>National Strategy for AfCFTA Implementation : consultant recruitement + virtual meetings</t>
  </si>
  <si>
    <t>Virtual Meetings with the Ministry of Trade throughout 2022; Consultants Identified and Recruited in 2022, contracts being finalized early 2023, national workshop Q1 2023</t>
  </si>
  <si>
    <t>Voluntary National Review : presented by EQG gov't at ARFSD Kigali and HLPF NYC</t>
  </si>
  <si>
    <t>across all SDGs</t>
  </si>
  <si>
    <t>Events held by ECA in support of VNR: virtual webinar for first-time VNRs; ARFSD and VNR-VLR workshop. Further technical guidance and support provided on the VNR process, leading up to presentation at HLPF</t>
  </si>
  <si>
    <t>AU EXTRAORDINARY HUMANITARIAN SUMMIT AND PLEDGING CONFERENCE</t>
  </si>
  <si>
    <t>multiple</t>
  </si>
  <si>
    <t>ECA Conference of Ministers</t>
  </si>
  <si>
    <t>13, 15</t>
  </si>
  <si>
    <t>MAGBOMA</t>
  </si>
  <si>
    <t>Personal Técnico INDEFOR -AP</t>
  </si>
  <si>
    <t>Nacional</t>
  </si>
  <si>
    <t>Las fotos se remiten de forma separada a esta hoja excel</t>
  </si>
  <si>
    <t>GEF</t>
  </si>
  <si>
    <t>Gobierno EQG</t>
  </si>
  <si>
    <t>Estimación en especie de la contribución del socio financiador (Gobierno EQG, a través del INDEFOR -AP e INCOMA)</t>
  </si>
  <si>
    <t>10 Platineros y 3 gallineros construidos y entregados a disposición de al menos 30 agrupaciones productoras en 10 parcelas demostrativas establecidas y puestas en marcha en 10 distritos. Dichas agrupaciones, que representan al menos 150 productores han sido beneficiadas con insumos para la producción (pesticidas, semillas, fertilizantes….) y equipos materiales para la producción eficiente, que incluyen desbrozadoras, motobombas, pulverizadores, motosierras, tanques de captación de agua, motocultores, …), además de se hbaer sido capacitadas sobre Producción de plántulas de hortalizas y selección de semillas, buenas prácticas agrícolas (BPA), avicultura familiar, elaboración, uso y manejo de plaguicidas, fertilizantes orgánicos (Bioles). gestión post-cosecha y transformación primaria de las producciones agropecuarias con enfoque de inocuidad alimentaria, utilización de riego suplementario y normativa de uso de equipo</t>
  </si>
  <si>
    <t>Agrupaciones productoras</t>
  </si>
  <si>
    <t>Elaborados y validado a nivel técnico el (i) Documento de Análisis sobre el impacto y oportunidades del Covid-19 y recomendaciones para enfrentar los efectos de la pandemia en los planes nacionales de adaptación y mitigación del cambio climático en los sectores agrícola, forestal y de seguridad alimentaria (ii) Documento de Estrategia Nacional para la recuperación rápida post-Covid-19 y Plan de Inversión para la resiliencia climática en Guinea ecuatorial</t>
  </si>
  <si>
    <t>GCF</t>
  </si>
  <si>
    <t>_</t>
  </si>
  <si>
    <t>EL levantamiento de la ENAGE 2022 pretende contribuir al objetivo de obtener información básica sobre el sector agrícola y hacer posible la producción del Conjunto Mínimo de Datos Agrícolas de Base (CMDAB), a también responder a los compromisos de Guinea Ecuatorial con la declaración de Malabo, a la implementación de la Estrategia para la Armonización de las Estadísticas en África 2017-2026 (SHaSA II) y al monitoreo de los ODS y las Agendas 2063.</t>
  </si>
  <si>
    <t>Identificados los desafíos, lecciones aprendidas y recomendaciones resultado de la aplicación piloto en el distrito de Niefang de la metodología para el desarrollo del Plan Nacional de Ordenación Territorial de Guinea Ecuatorial</t>
  </si>
  <si>
    <t>2.4; 13.3; 15.1</t>
  </si>
  <si>
    <t>Tras la validación de la propuesta metodológica para la planificación del Ordenamiento territorial en Guinea Ecuatorial,por parte de los miembros prospectos de la Comisión Nacional de Clasificaicón y Uso de Tieeras, se ha identificadó la zona de Niefang para el desarrollo de la experiencia piloto. En dicho territorio se aplicará el marco metodológico propuesto y se realizarán los ajustes necesarios para que la propuesta sea viable y aplicada a la realidad local. Una vez elaborado el POT en el área piloto, se obtendrá la experiencia y la metodología afinada para extenderla al desarrollo del POT nivel nacional.</t>
  </si>
  <si>
    <t>Informe de Trabajo de campo: Aplicación de la metodología del Plan Nacional de Ordenación Territorial PNOT en la zona piloto Niefang</t>
  </si>
  <si>
    <t>FAO</t>
  </si>
  <si>
    <t>Monto movilizado en su totalidad en el 2021</t>
  </si>
  <si>
    <t>Organizada con éxito la Conferencia Regional de la FAO para África mediante una cooperación estrecha entre la FAO y República de Guinea Ecuatorial, como país anfitrión.</t>
  </si>
  <si>
    <t>Reducción de la Mortalidad Materna y Neonatal</t>
  </si>
  <si>
    <t>UNFPA</t>
  </si>
  <si>
    <t>Mujeres, jóvenes y grupos vulnerables</t>
  </si>
  <si>
    <t>24 centros de salud de Bioko norte y Kie Ntem; 3 hospitales distritales; 2 hospitales regionales y 1 hospital provincial</t>
  </si>
  <si>
    <t>Bioko Norte, Kie Ntem y Litoral</t>
  </si>
  <si>
    <t>Se distribuyó medicamentos e insumos de PF para que la población de las dos provincias, incluido Bata pudieran beneficiarse de estos medicamentos y evitar la ruptura de stock.</t>
  </si>
  <si>
    <t>Fotos e informes de misión.</t>
  </si>
  <si>
    <t>3,4,5</t>
  </si>
  <si>
    <t>Mujeres, Jóvenes, adolescentes</t>
  </si>
  <si>
    <t>Apoyo las actividades de tele-consulta y estrategia avanzada de SMN en las comunidades, en el marco del Mantenimiento de los servicios esenciales de salud durante la pandemia de Covid-19;</t>
  </si>
  <si>
    <t>Mujeres, jóvenes, Adolescentes</t>
  </si>
  <si>
    <t>Un total 289 personas, de los cuales 38 hombres y 251 mujeres</t>
  </si>
  <si>
    <t>1500 personas fueron informadas y sensibilizadas</t>
  </si>
  <si>
    <t>Bioko Norte y Kie Ntem</t>
  </si>
  <si>
    <t>1500 personas informadas y sensibilizadas sobre las medidas de prevención de la Covid-19, y VIH/SIDA así como la distribución del material informativo</t>
  </si>
  <si>
    <t>Gobierno/socios</t>
  </si>
  <si>
    <t>Documento metodológico de la II Encuesta Demográfica y de Salud elaborado y validado</t>
  </si>
  <si>
    <t>Mujeres con fístulas obstétricas</t>
  </si>
  <si>
    <t>22 mujeres se han beneficiado de la reparación de fístula obstétrica</t>
  </si>
  <si>
    <t>Adquisición y entrega de kits de reparación de las fístulas obstétricas durante la campaña de reparación organizada en Bata por el MINISABS y socios</t>
  </si>
  <si>
    <t>Estudiantes de la Facultad de Medicina</t>
  </si>
  <si>
    <t>La Facultad de Medicina de la UNGE en Bata</t>
  </si>
  <si>
    <t>Reproducción y entrega de módulos de formación a las comadronas a la Facultad de Ciencias de la Salud de la Universidad Nacional de Guinea Ecuatorial en Bata (Litoral)</t>
  </si>
  <si>
    <t>Promoción de la Mujer y Equidad de Género</t>
  </si>
  <si>
    <t>Mujeres/jóvenes/adolescentes</t>
  </si>
  <si>
    <t>3000 mujeres/jóvenes y adolescentes</t>
  </si>
  <si>
    <t>Bioko Norte</t>
  </si>
  <si>
    <t>Más de 3000 mujeres y adolescentes fuerion infirmados y sensibilisados sobre los derechos de la mujer; sobre la violencia basada en el géner, sobre la prevención del VIH/SIDA y las prácticas socio-culturales nefastas.</t>
  </si>
  <si>
    <t>Mujeres y hombres, miembros y voluntarios de las ONGs</t>
  </si>
  <si>
    <t>26 personas; 10 hombres y 16 mujeres</t>
  </si>
  <si>
    <t>Mujeres/hombres/jóvenes/adolescentes</t>
  </si>
  <si>
    <t>65 participantes hombres y mujeres</t>
  </si>
  <si>
    <t>16 días de activismo para poner fin a la violencia contra la mujer y la niña en Guinea Ecuatorial</t>
  </si>
  <si>
    <t>Gobierno de Guinea Ecuatorial</t>
  </si>
  <si>
    <t>Elaboración y presentación del estudio sobre la violencia de género en Guinea Ecuatorial financiado por el UNFPA</t>
  </si>
  <si>
    <t>Población</t>
  </si>
  <si>
    <t>Apoyo en la elaboración del informe nacional voluntario (VNR) sobre los ODS</t>
  </si>
  <si>
    <t>Informe</t>
  </si>
  <si>
    <t>Respuesta ante la COVID-19</t>
  </si>
  <si>
    <t>SDG 3, 4,5</t>
  </si>
  <si>
    <t>UNICEF</t>
  </si>
  <si>
    <t>Niños, niñas, adolescentes y docentes, pacientes de centros de salud, personal de salud, líderes comunitarios, periodistas.</t>
  </si>
  <si>
    <t>761,891 personas</t>
  </si>
  <si>
    <t>SDG 4,5</t>
  </si>
  <si>
    <t>Niños, niñas y adolescentes de 3 y 6 de primaria</t>
  </si>
  <si>
    <t>Documentos finales en proceso de validación por el MEEUD</t>
  </si>
  <si>
    <t>Pilar 2</t>
  </si>
  <si>
    <t>SDG 1,5, 16</t>
  </si>
  <si>
    <t>niños, niñas, adolescentes y sus familias</t>
  </si>
  <si>
    <t>El alcance de las acciones pudo haber sido mayor si se hubiera contado con los fondos comprometidos por el Gobierno para el UNDAF 2019-2023.</t>
  </si>
  <si>
    <t>Salud: Inmunización</t>
  </si>
  <si>
    <t>SDG 3,5</t>
  </si>
  <si>
    <t>Niños y niñas menos de 5 años, mujeres embarazadas y en edad fertil</t>
  </si>
  <si>
    <t>Lanzamiento de la plataforma U-Report</t>
  </si>
  <si>
    <t>SDG 3,5,4, 1, 16</t>
  </si>
  <si>
    <t>Adolescentes y Jovenes de 14 a 24 años</t>
  </si>
  <si>
    <t xml:space="preserve">Efecto del MANUD vinculado </t>
  </si>
  <si>
    <t>Metas ODS al/los que contribuye</t>
  </si>
  <si>
    <t>Agencias intervinientes 
diferente a la que reporta</t>
  </si>
  <si>
    <t xml:space="preserve">Recursos disponibles final 2022 </t>
  </si>
  <si>
    <t>Capacitación de 13  ONGs para la eliminación de las normas socio-culturales y discriminatorias contra la mujer y la niña en Guinea Ecuatorial.</t>
  </si>
  <si>
    <r>
      <t xml:space="preserve">Vínculos a posts en redes sociales sobre el proyecto USAID (otros anexos en correo electrónico)
</t>
    </r>
    <r>
      <rPr>
        <sz val="9"/>
        <color rgb="FF0070C0"/>
        <rFont val="Calibri"/>
        <family val="2"/>
        <scheme val="minor"/>
      </rPr>
      <t xml:space="preserve">https://twitter.com/UNICEFGuineaEcu/status/1601245416863191040?t=jYA08n_X7qB0ObXh0FOIiQ&amp;s=19 </t>
    </r>
    <r>
      <rPr>
        <sz val="9"/>
        <color rgb="FF000000"/>
        <rFont val="Calibri"/>
        <family val="2"/>
        <scheme val="minor"/>
      </rPr>
      <t xml:space="preserve">
</t>
    </r>
    <r>
      <rPr>
        <sz val="9"/>
        <color rgb="FF0070C0"/>
        <rFont val="Calibri"/>
        <family val="2"/>
        <scheme val="minor"/>
      </rPr>
      <t>https://www.unicef.org/equatorialguinea/comunicados-prensa/unicef-realiza-la-encuesta-r%C3%A1pida-cap-ii-de-evaluaci%C3%B3n-sobre-la-covid-19-en</t>
    </r>
  </si>
  <si>
    <t>203,593 (USAID)
783,729 (MPTF)</t>
  </si>
  <si>
    <t xml:space="preserve">Educación: Evaluación de logros de aprendizaje en primaria </t>
  </si>
  <si>
    <t xml:space="preserve">Las evaluaciones de aprendizaje en el 2022 se implementaron en  los 19 distritos del país, con la participacion de 21,729 estudiantes  (11,174 niños y 10,555 niñas) de tercero y sexto grado de primaria participaron. Las pruebas se enfocaron en cuatro asignaturas: matemáticas, lenguas, ciencias naturales y ciencias sociales. Los y las estudiantes del tercer grado (10,587: 48% niñas y 52% niños) realizaron pruebas en solo dos asignaturas (matemáticias y lenguas), mientras que aquellos en sexto grado (11,142: 49% niñas y 51% niños) realizaron pruebas en todas cuatro asignaturas. De los estudiantes presentados, 9,272 son estudiantes de centros públicos (43%) y 12,457 son de centros privados (57%). Los resultados preliminares de las evaluaciones señalan un 70% de aprobación, pero con importantes disparidades entre escuelas públicas y escuelas privadas, así como entre aquellas ubicadas en las áreas urbanas y rurales. Se realizará un análisis más detallado de los resultados para entender y abordar mejor los determinantes de las diferencias observadas. </t>
  </si>
  <si>
    <t xml:space="preserve">Protección de la infancia: registro de nacimiento </t>
  </si>
  <si>
    <t xml:space="preserve">Durante 2022, UNICEF contribuyó a que 30,000 niños de entre 0 y 17 años tuvieran su registro y certificado de nacimiento. De ellos, 5,600 son menores de 1 año y 15,600 son menores de 5 años. Durante la campaña a favor del derecho a la identidad de la Unión Africana, UNICEF fue el principal impulsor del aumento en la cobertura del registro de nacimiento en el país, y abogó exitosamente para que el Gobierno diera un plazo de 3 meses para que todas las personas menores de 18 años obtuvieran su certificado de nacimiento de manera gratuita. 
Se revisó la disponibilidad de servicios de registro de nacimiento en 37 centros de registro municipales en la Región Continental. 112 registradores reforzaron sus capacidades y 350 autoridades locales y líderes comunitarios fueron sensibilizados sobre la importancia del registro de nacimiento y el derecho a la identidad, y se les ofreció herramientas para motivar a las familias y comunidades para animarles a registrar a los niños, niñas y adolescentes. 
Con apoyo de la Oficina Regional de UNICEF para África Central y del Oeste, se completó la revisión documental sobre  el registro de nacimientos (que es un resultado prioritario para la infancia en el nivel regional), en el marco de una evaluación multi-país. La revisión documental identificó barreras de distinto tipo (económicas, administrativas, geográficas, de conocimientos y de género, entre otras) para asegurar el acceso universal y equitativo al registro de nacimiento. Igualmente, con base en la evidencia generada por una evaluación multi-país sobre la inmunización plus, se identificó la necesidad de mejorar la integración de servicios para niños y niñas pequeños, tomando como punto de entrada los puestos de vacunación, así como para mejorar la interoperabilidad de los sistemas de información de salud y justicia para una mejor gestión del registro de nacimiento y las estadísticas vitales. UNICEF continuará abogando por el aumento de la cobertura del registro de nacimiento y la interoperabilidad de los sistemas de información de manera intersectorial.  </t>
  </si>
  <si>
    <r>
      <t xml:space="preserve">
</t>
    </r>
    <r>
      <rPr>
        <sz val="9"/>
        <rFont val="Calibri"/>
        <family val="2"/>
        <scheme val="minor"/>
      </rPr>
      <t>También anexos en correo electrónico</t>
    </r>
    <r>
      <rPr>
        <sz val="9"/>
        <color rgb="FFFF0000"/>
        <rFont val="Calibri"/>
        <family val="2"/>
        <scheme val="minor"/>
      </rPr>
      <t xml:space="preserve">
</t>
    </r>
    <r>
      <rPr>
        <sz val="9"/>
        <color rgb="FF0070C0"/>
        <rFont val="Calibri"/>
        <family val="2"/>
        <scheme val="minor"/>
      </rPr>
      <t xml:space="preserve">https://www.unicef.org/equatorialguinea/comunicados-prensa/guinea-ecuatorial-celebra-por-primera-vez-el-d%C3%ADa-africano-del-registro-civil-y 
https://twitter.com/UNICEFGuineaEcu/status/1589665475163983872 
https://twitter.com/UNICEFGuineaEcu/status/1558352357435609089 
https://twitter.com/UNICEFGuineaEcu/status/1557973510844305409 </t>
    </r>
  </si>
  <si>
    <t xml:space="preserve">A través de acciones de asistencia técnica, fortalecimiento de capacidades, compra de insumos y equipamiento, UNICEF contribuyó a lograr ligeros aumentos en la la cobertura de vacunación, que pasó de 64% en 2020, 1 68% en 2021 y a 70% en 2022. Entre las principales contribuciones destacan el reforzamiento de las capacidades del personal (formación especializada de 10 técnicos en gestión logística y mantenimiento de la cadena de frio), adquisición de vacunas y de equipamiento de cadena de frio para cubrir las necesidades reales, con base en los resultados del inventario nacional. El país no ha experimentado rupturas de stock de vacunas. UNICEF concluyó en 2022 una evaluación sobre el programa de inmunización plus que aporta recomendaciones clave para alinear los esfuerzos de vacunación con el acceso a otros servicios de salud infantil, como la desparasitación y el registro de nacimiento a través de la interoperabilidad de los sistemas de información de los Ministerios de Justicia y Sanidad. 
A pesar de los esfuerzos de capacitación de 49 técnicos sanitarios en Gestión Eficaz de Vacunas y la elaboración y actualización de herramientas, persisten los desafíos relacionados con la apropiación de esta gestión desde los puestos de vacunación. A fin de abordar estos desafíos, UNICEF reforzará su acompañamiento en los distritos durante 2023. Igualmente es necesario reforzar las estrategias de comunicación vinculadas con las vacunas, para incrementar la confianza en ellas y prevenir situaciones que puedan minar los esfuerzos críticos de vacunación, como se observó tras el incidente ocurrido durante la Semana Africana de Vacunación en Bata con la vacuna Td en escuelas. 
UNICEF ha apoyado el MINSABS en la puesta en marcha del Plan Marco de Coordinación de Socios en Salud, que es una plataforma para mejorar la planificación, coordinación, monitoreo y rendición de cuentas en la implementación de intervenciones por parte de todos los socios involucrados, previniendo duplicación o superposición de esfuerzos. 70% de las actividades previstas en el segundo semestre 2022 se implementaron. 
</t>
  </si>
  <si>
    <t>- HAC- ACT (300,000 $)
- Fondos Tematicos para la vacunacion de UNICEF (270,000)</t>
  </si>
  <si>
    <t xml:space="preserve">Los fondos del MPTF se usaron para fortalecer tanto el sistema de vacunación de rutina como la vacunacion contra el COVID. Los fondos MPTF están reportados en el punto 1. 
</t>
  </si>
  <si>
    <t>Pilar 1
Pilar 2</t>
  </si>
  <si>
    <t xml:space="preserve">Hasta ahora, 150 adolescentes y jóvenes de ambos sexos participaron en los procesos de diseño de los contenidos y en el lanzamiento de la plataforma, pero en 2023 se iniciará la implementación y se llegará a un público más amplio.  </t>
  </si>
  <si>
    <t>UNICEF ha estado abogando por la implementación de U-Report en el país desde 2019, como una herramientas de innovación, comunicación y participación, especialmente enfocada en los adolescentes y jóvenes, aunque permite también la participación de personas adultas. En noviembre de 2022 se aprobó la constitución de un Comité de Pilotaje multisectorial integrado por múltiples ministerios y entidades públicas, representantes de Naciones Unidas, la sociedad civil y el sector privado. El acuerdo Comité aceptó iniciar el funcionamiento de la plataforma con dos temas prioritarios: prevención de la COVID-19 y prevención del VIH, que tiene una alta prevalencia y crecimiento considerable de casos entre jóvenes, especialmente mujeres. 
U-Report se lanzo el 17 de diciembre, en el “TEG-Campus 2022”, evento anual de innovación tecnológica para adolescentes y jóvenes. Con la disponibilidad de U-Report, UNICEF y el gobierno podrán reforzar las acciones de respuesta de emergencia, como la difusión de información clave para grupos vulnerables y recopilación de datos para contribuir a facilitar la toma de decisiones por parte de las autoridades gubernamentales.</t>
  </si>
  <si>
    <t>https://twitter.com/UNICEFGuineaEcu/status/1603113333766246400
https://twitter.com/UNICEFGuineaEcu/status/1603113349382012933?cxt=HHwWioDQyZ_Gs78sAAAA
https://www.unicef.org/equatorialguinea/comunicados-prensa/gran-lanzamiento-de-u-report-guinea-ecuatorial-en-el-teg-campus-2022
https://twitter.com/UNICEFGuineaEcu/status/1604174903535706112?cxt=HHwWgIC9reqklsMsAAAA
https://twitter.com/UNICEFGuineaEcu/status/1604837411745587200?cxt=HHwWgIDTlfHHw8UsAAAA
https://twitter.com/UNICEFGuineaEcu/status/1605120526183456769?cxt=HHwWgoDTjainxMYsAAAA
https://twitter.com/UNICEFGuineaEcu/status/1603772707304341507?cxt=HHwWhoC89fax38EsAAAA
https://www.unicef.org/equatorialguinea/comunicados-prensa/gran-lanzamiento-de-u-report-guinea-ecuatorial-en-el-teg-campus-2022
https://twitter.com/UNICEFGuineaEcu/status/1604174903535706112</t>
  </si>
  <si>
    <t xml:space="preserve">30,000
</t>
  </si>
  <si>
    <r>
      <t>Tras el lanzamiento del U-Report, la proxima etapa será desarrollar en 2023, una campaña comunicacional,  encuestas temáticas y difusión de información (</t>
    </r>
    <r>
      <rPr>
        <i/>
        <sz val="9"/>
        <color rgb="FF000000"/>
        <rFont val="Calibri"/>
        <family val="2"/>
        <scheme val="minor"/>
      </rPr>
      <t>Chatbot informativo</t>
    </r>
    <r>
      <rPr>
        <sz val="9"/>
        <color rgb="FF000000"/>
        <rFont val="Calibri"/>
        <family val="2"/>
        <scheme val="minor"/>
      </rPr>
      <t xml:space="preserve">), todo previamente  revisado y aprobado por el COPIL  </t>
    </r>
  </si>
  <si>
    <t xml:space="preserve">110 Unidades de Muestreo (UM) del Inventario Nacional Forestal medidas (INF) e información socioeconómica recogida en 35 poblados vinculados a 35 UM, con al menos 20 técnicos del INDEFOR –AP capacitados en técnicas de medición y recolección de datos del INF. Dicha información es integrada en el sitio web que integra la base de datos desarrollada sobre el Inventario Nacional de Guinea Ecuatorial: https://www.silvahn.com/infguineaecuatorial </t>
  </si>
  <si>
    <t>El Inventario Nacional Forestal brindará información clave al país para conocer el estado actual de sus recursos forestales, así como información para los informes de compromiso internacional. Dicha evalaución debe ser replicable en el tiempo a fin de poder medir cambios en la dinámica forestal. Con la información generada por el INF multi-propósto  se podrán evaluar al menos 29 indicadores de manejo forestal sostenible que servirán de soporte a diferentes iniciativas y procesos de planificación como: REDD+, Acuerdo de París (Contribuciones Nacionales Determinadas), COMIFAC, ODS, PNDES2035. Cada uno de los indicadores se contextualiza en el marco de los ejes temáticos que utiliza FAO-FRA para la evaluación de los recursos forestales mundiales y además se asocia a los diferentes ODS que se vinculan con el sector forestal.</t>
  </si>
  <si>
    <t xml:space="preserve">El monto comprometido por el donante GEF fue movilizado en su totalidad en el 2021. Los recursos utilizados reflejan el gasto de esta intervención durante el 2022. </t>
  </si>
  <si>
    <t>Persona Técnico Extensionista del MAGBOMA
Agrupaciones productoras</t>
  </si>
  <si>
    <t>Estas acciones están orientadas a fortalecer el sistema de extensión agropecuaria de Guinea Ecuatorial para responder a las necesidades de asistencia téncica continua a los pequeños y medianos productores, al tiempo que se les proporciona capacidades teórico-prácticas sobre buenas prácticas agrícolas e insumos para que puedan incrementar sus niveles de producción, mejorando sus medios de vida.  Las parcelas demostrativas, que quedarían bajo el tutelaje del Ministerio de Agricultura, sirven como espacios de experimentación e innocación agrícola permanente en beneficio de los agricultores circunscritos a cada Distrito Municipal.</t>
  </si>
  <si>
    <t>El monto comprometido por el donante, Gobierno EQG,  fue movilizado en su totalidad en el 2020. Los recursos utilizados reflejan el gasto para esta intervención durante el 2022.</t>
  </si>
  <si>
    <t xml:space="preserve">Los resultados permiten al país a una omprensión clara del impacto del COVID-19 en los planes de cambio climático del país y en los sectores agrícola, forestal y de seguridad alimentaria y las sinergias potenciales a integrarse con los planes de respuesta al COVID-19, además de incorporar la recuperación resiliente en los planes de cambio climático en el marco del plan de respuesta que el país está desarrollando.
</t>
  </si>
  <si>
    <t xml:space="preserve">Productos en borrador disponibles </t>
  </si>
  <si>
    <t>El monto comprometido por el donante, GCF,  fue movilizado en su totalidad en el 2020. Los recursos utilizados reflejan el gasto para esta intervención durante el 2022.</t>
  </si>
  <si>
    <t xml:space="preserve">Levantado y aplicado en campo el cuestionario de la Encuesta Nacional Agrícola de Guinea Ecuatorial (ENAGE 2022) y recogida información representativa de la actividad agropecuaria nacional. </t>
  </si>
  <si>
    <t xml:space="preserve">Apoyo a la Digitalizacion de Guinea Ecuatorial </t>
  </si>
  <si>
    <t>ODS 9            ODS 16</t>
  </si>
  <si>
    <t xml:space="preserve">Nacional </t>
  </si>
  <si>
    <t>RFF ( Rapid Finance Facility) 
CNIAPGE (Centro Nacional para la Informatización de la Administración Pública)</t>
  </si>
  <si>
    <t xml:space="preserve">Apoyo a la Gobernanza Democratica de Guinea Ecuatorial </t>
  </si>
  <si>
    <t xml:space="preserve">Ministerios </t>
  </si>
  <si>
    <r>
      <t xml:space="preserve">Fortalecimiento de la capacidad de comunicación y gestión institucional del DEFENSOR DEL PUEBLO (Página Web, Redes Sociales, Denuncias y Reclamaciones ONLINE).  
</t>
    </r>
    <r>
      <rPr>
        <sz val="9"/>
        <rFont val="Calibri"/>
        <family val="2"/>
        <scheme val="minor"/>
      </rPr>
      <t>Campaña sobre información y denuncia de vulneración de Derechos Humanos formulada, entregada y aprobada por el Defensor del Pueblo</t>
    </r>
    <r>
      <rPr>
        <sz val="9"/>
        <color rgb="FFC00000"/>
        <rFont val="Calibri"/>
        <family val="2"/>
        <scheme val="minor"/>
      </rPr>
      <t xml:space="preserve">
</t>
    </r>
    <r>
      <rPr>
        <sz val="9"/>
        <color rgb="FF000000"/>
        <rFont val="Calibri"/>
        <family val="2"/>
        <scheme val="minor"/>
      </rPr>
      <t xml:space="preserve">
4 servicios digitalizados ( Online) en el Ministerio de Turismo , y 01 servicio digitalizado ( Online) en el Ministerio de Interior. </t>
    </r>
  </si>
  <si>
    <t xml:space="preserve">Apoyo al Programa Nacional de Lucha contra el VIH </t>
  </si>
  <si>
    <t xml:space="preserve">Profesionales de Salud </t>
  </si>
  <si>
    <t xml:space="preserve">Apoyo Institucional para el Desarollo del Commercio en Guinea Ecuatorial </t>
  </si>
  <si>
    <t>ODS 1
ODS 2
ODS 5 
ODS 8 
ODS 10</t>
  </si>
  <si>
    <t xml:space="preserve">11 asociaciones de las cuales 10 lideradas por mujeres beneficiaron herramientas de trabajo del campo agrícola, y los miembros reforzaron su capacidad en actividades de técnicas de producción agrícola para la generación de ingresos. </t>
  </si>
  <si>
    <t xml:space="preserve">JP Vacuna COVID19 </t>
  </si>
  <si>
    <t>ODS 3       ODS 9</t>
  </si>
  <si>
    <t xml:space="preserve">Se implementó el sistema de información de salud digitalizado (DHIS2 software, hardware y formación de formadores) para el registro de vacunación COVID en el Ministerio de Sanidad. Se espera su operationalizacion efectiva en 2023. </t>
  </si>
  <si>
    <t xml:space="preserve">Programas de subvenciones para Derechos Humanos y Democracia </t>
  </si>
  <si>
    <t>ODS 1
ODS 2
ODS 8 
ODS 10</t>
  </si>
  <si>
    <t xml:space="preserve">Poblacion rural </t>
  </si>
  <si>
    <t xml:space="preserve">Finalizacion de las actividades de 2021, sin costos adicionales. Gastos ya  reporados en 2021. </t>
  </si>
  <si>
    <t xml:space="preserve">De los 66.000 PVVIH, 27.541 ( 19.227 mujeres) tenian acceso a un tratamiento Antiretrovirales de calidad y gratuito. 
</t>
  </si>
  <si>
    <t>ODS 1
ODS 8
ODS 10</t>
  </si>
  <si>
    <t xml:space="preserve">Estudiantes Jovenes </t>
  </si>
  <si>
    <t xml:space="preserve">Creacion de 10 empresas lideradas por jovenes ( promedio de 4 jovenes por empresa) en el area de la tecnologia y soluciones inovadoras. A tal efecto, 40 estudiantes jovenes ( 10 chicas y 20 chicos) capacitados en emprendimiento tecnologico y soluciones inovadoras.  </t>
  </si>
  <si>
    <t>RFF ( Rapid Finance Facility) 
INSTTIC (Instituto Nacional Superior de Telecomunicaciones y Tecnologías de la Información y la Comunicación)</t>
  </si>
  <si>
    <t>ODS 9            ODS 16            ODS 17</t>
  </si>
  <si>
    <t xml:space="preserve">Profesionales en el area de Gestion de residuos </t>
  </si>
  <si>
    <t>Agency</t>
  </si>
  <si>
    <t>UNECA</t>
  </si>
  <si>
    <t>TOTAL</t>
  </si>
  <si>
    <t>Capital humano</t>
  </si>
  <si>
    <t>Desarrollo económico sostenible</t>
  </si>
  <si>
    <t>Gobernanza de calidad</t>
  </si>
  <si>
    <t>Hacia un medio ambiente sostenible</t>
  </si>
  <si>
    <t>Total</t>
  </si>
  <si>
    <t>Kie Ntem</t>
  </si>
  <si>
    <t xml:space="preserve"> Litoral</t>
  </si>
  <si>
    <t>Annobon</t>
  </si>
  <si>
    <t>Topic / Theme</t>
  </si>
  <si>
    <t>Salud</t>
  </si>
  <si>
    <t>salud</t>
  </si>
  <si>
    <t>Igualdad de genero</t>
  </si>
  <si>
    <t>DDHH</t>
  </si>
  <si>
    <t>Gestion de datos</t>
  </si>
  <si>
    <t>Educacion</t>
  </si>
  <si>
    <t>proteccion social</t>
  </si>
  <si>
    <t>Gestion de recursos naturales</t>
  </si>
  <si>
    <t>Seguridad alimentaria</t>
  </si>
  <si>
    <t>Diversificacion economica</t>
  </si>
  <si>
    <t>Gesti{on publica eficiente</t>
  </si>
  <si>
    <t>Promoci{on empresarial</t>
  </si>
  <si>
    <t>Litoral (UNGE-Bata)</t>
  </si>
  <si>
    <r>
      <t>UNFPA (</t>
    </r>
    <r>
      <rPr>
        <sz val="9"/>
        <color rgb="FFFF0000"/>
        <rFont val="Calibri"/>
        <family val="2"/>
        <scheme val="minor"/>
      </rPr>
      <t>ONU</t>
    </r>
    <r>
      <rPr>
        <sz val="9"/>
        <color rgb="FF000000"/>
        <rFont val="Calibri"/>
        <family val="2"/>
        <scheme val="minor"/>
      </rPr>
      <t>)/UNCT (</t>
    </r>
    <r>
      <rPr>
        <sz val="9"/>
        <color rgb="FFFF0000"/>
        <rFont val="Calibri"/>
        <family val="2"/>
        <scheme val="minor"/>
      </rPr>
      <t>ONU</t>
    </r>
    <r>
      <rPr>
        <sz val="9"/>
        <color rgb="FF000000"/>
        <rFont val="Calibri"/>
        <family val="2"/>
        <scheme val="minor"/>
      </rPr>
      <t>)</t>
    </r>
  </si>
  <si>
    <t>Bioko Norte (Malabo)</t>
  </si>
  <si>
    <r>
      <t xml:space="preserve">UNICEF </t>
    </r>
    <r>
      <rPr>
        <sz val="9"/>
        <color rgb="FFFF0000"/>
        <rFont val="Calibri"/>
        <family val="2"/>
        <scheme val="minor"/>
      </rPr>
      <t>(ONU)</t>
    </r>
    <r>
      <rPr>
        <sz val="9"/>
        <color rgb="FF000000"/>
        <rFont val="Calibri"/>
        <family val="2"/>
        <scheme val="minor"/>
      </rPr>
      <t xml:space="preserve">
PNUD </t>
    </r>
    <r>
      <rPr>
        <sz val="9"/>
        <color rgb="FFFF0000"/>
        <rFont val="Calibri"/>
        <family val="2"/>
        <scheme val="minor"/>
      </rPr>
      <t>(ONU)</t>
    </r>
    <r>
      <rPr>
        <sz val="9"/>
        <color rgb="FF000000"/>
        <rFont val="Calibri"/>
        <family val="2"/>
        <scheme val="minor"/>
      </rPr>
      <t xml:space="preserve"> Y OMS </t>
    </r>
    <r>
      <rPr>
        <sz val="9"/>
        <color rgb="FFFF0000"/>
        <rFont val="Calibri"/>
        <family val="2"/>
        <scheme val="minor"/>
      </rPr>
      <t>(ONU)</t>
    </r>
    <r>
      <rPr>
        <sz val="9"/>
        <color rgb="FF000000"/>
        <rFont val="Calibri"/>
        <family val="2"/>
        <scheme val="minor"/>
      </rPr>
      <t xml:space="preserve"> (Programa conjunto para la aceleración de la vacunación contra la COVID-19, vía el MPTF)</t>
    </r>
  </si>
  <si>
    <t>Nacional (con actividades focalizadas en Bata y Malabo)</t>
  </si>
  <si>
    <t>Nacional (en los 19 Districtos del País)</t>
  </si>
  <si>
    <r>
      <t xml:space="preserve">UNICEF </t>
    </r>
    <r>
      <rPr>
        <sz val="9"/>
        <color rgb="FFFF0000"/>
        <rFont val="Calibri"/>
        <family val="2"/>
        <scheme val="minor"/>
      </rPr>
      <t>ONU</t>
    </r>
  </si>
  <si>
    <t>Nacional (con foco en la región continental)</t>
  </si>
  <si>
    <r>
      <t>GEF</t>
    </r>
    <r>
      <rPr>
        <sz val="9"/>
        <color rgb="FFFF0000"/>
        <rFont val="Calibri"/>
        <family val="2"/>
        <scheme val="minor"/>
      </rPr>
      <t xml:space="preserve"> (Organismo multilatetal)</t>
    </r>
  </si>
  <si>
    <r>
      <t xml:space="preserve">Gobierno EQG </t>
    </r>
    <r>
      <rPr>
        <sz val="9"/>
        <color rgb="FFFF0000"/>
        <rFont val="Calibri"/>
        <family val="2"/>
        <scheme val="minor"/>
      </rPr>
      <t>(Gobierno)</t>
    </r>
  </si>
  <si>
    <r>
      <t xml:space="preserve">MAGBOMA </t>
    </r>
    <r>
      <rPr>
        <sz val="9"/>
        <color rgb="FFFF0000"/>
        <rFont val="Calibri"/>
        <family val="2"/>
        <scheme val="minor"/>
      </rPr>
      <t>Gobierno</t>
    </r>
  </si>
  <si>
    <t xml:space="preserve">Bioko Norte, Litoral, Kie-Ntem, Centro Sur, Wele Nzas (Malabo
Baney
Bata
Niefang
Micomeseng
Ebebiyín
Nsok-Nsomo
Mongomo
Aconibe
Añisok
</t>
  </si>
  <si>
    <r>
      <t xml:space="preserve">GCF (Green climate fond) </t>
    </r>
    <r>
      <rPr>
        <sz val="9"/>
        <color rgb="FFFF0000"/>
        <rFont val="Calibri"/>
        <family val="2"/>
        <scheme val="minor"/>
      </rPr>
      <t>(Organismo multilateral)</t>
    </r>
  </si>
  <si>
    <t>Gobierno EQG (Gobierno)</t>
  </si>
  <si>
    <t>Centro Sur (Niefang)</t>
  </si>
  <si>
    <r>
      <t>FAO</t>
    </r>
    <r>
      <rPr>
        <sz val="9"/>
        <color rgb="FFFF0000"/>
        <rFont val="Calibri"/>
        <family val="2"/>
        <scheme val="minor"/>
      </rPr>
      <t xml:space="preserve"> (ONU)</t>
    </r>
  </si>
  <si>
    <r>
      <t xml:space="preserve">Ministry of Public Works </t>
    </r>
    <r>
      <rPr>
        <sz val="9"/>
        <color rgb="FFFF0000"/>
        <rFont val="Calibri"/>
        <family val="2"/>
        <scheme val="minor"/>
      </rPr>
      <t>Gobierno</t>
    </r>
  </si>
  <si>
    <r>
      <t xml:space="preserve">Ministry of Trade </t>
    </r>
    <r>
      <rPr>
        <sz val="9"/>
        <color rgb="FFFF0000"/>
        <rFont val="Calibri"/>
        <family val="2"/>
        <scheme val="minor"/>
      </rPr>
      <t>(Gobierno)</t>
    </r>
  </si>
  <si>
    <r>
      <t xml:space="preserve">Ministry of Finance and Economic Planning </t>
    </r>
    <r>
      <rPr>
        <sz val="9"/>
        <color rgb="FFFF0000"/>
        <rFont val="Calibri"/>
        <family val="2"/>
        <scheme val="minor"/>
      </rPr>
      <t>(Gobierno)</t>
    </r>
  </si>
  <si>
    <r>
      <t>AU</t>
    </r>
    <r>
      <rPr>
        <sz val="9"/>
        <color rgb="FFFF0000"/>
        <rFont val="Calibri"/>
        <family val="2"/>
        <scheme val="minor"/>
      </rPr>
      <t xml:space="preserve"> (Organismo multilateral)</t>
    </r>
  </si>
  <si>
    <t>Bioko Sur, Wele Nzas, Annobon, Litoral, Kie-Ntem (Luba, Riaba, Bata, Mongomo , Ebebeyin, y Annobon)</t>
  </si>
  <si>
    <t>Bioko Norte y Litoral (Malabo y Bata)</t>
  </si>
  <si>
    <t xml:space="preserve">Litoral (Bata) </t>
  </si>
  <si>
    <r>
      <t>Nota: Proporcionar información sobre</t>
    </r>
    <r>
      <rPr>
        <b/>
        <sz val="9"/>
        <color rgb="FFFF0000"/>
        <rFont val="Calibri"/>
        <family val="2"/>
        <scheme val="minor"/>
      </rPr>
      <t xml:space="preserve"> todos los logros de la agencia</t>
    </r>
    <r>
      <rPr>
        <b/>
        <sz val="9"/>
        <color rgb="FF000000"/>
        <rFont val="Calibri"/>
        <family val="2"/>
        <scheme val="minor"/>
      </rPr>
      <t xml:space="preserve"> durante el año a reportar y ordenar por prioridad</t>
    </r>
  </si>
  <si>
    <r>
      <t xml:space="preserve">MINISABS </t>
    </r>
    <r>
      <rPr>
        <sz val="9"/>
        <color rgb="FFFF0000"/>
        <rFont val="Calibri"/>
        <family val="2"/>
        <scheme val="minor"/>
      </rPr>
      <t xml:space="preserve">(Gobierno) </t>
    </r>
    <r>
      <rPr>
        <sz val="9"/>
        <color rgb="FF000000"/>
        <rFont val="Calibri"/>
        <family val="2"/>
        <scheme val="minor"/>
      </rPr>
      <t xml:space="preserve">/ CHEVRON </t>
    </r>
    <r>
      <rPr>
        <sz val="9"/>
        <color rgb="FFFF0000"/>
        <rFont val="Calibri"/>
        <family val="2"/>
        <scheme val="minor"/>
      </rPr>
      <t>(sector privado)</t>
    </r>
  </si>
  <si>
    <r>
      <t>(ONU</t>
    </r>
    <r>
      <rPr>
        <sz val="9"/>
        <color rgb="FF000000"/>
        <rFont val="Calibri"/>
        <family val="2"/>
        <scheme val="minor"/>
      </rPr>
      <t>) UNFPA</t>
    </r>
  </si>
  <si>
    <r>
      <t xml:space="preserve">CHEVRON </t>
    </r>
    <r>
      <rPr>
        <sz val="9"/>
        <color rgb="FFFF0000"/>
        <rFont val="Calibri"/>
        <family val="2"/>
        <scheme val="minor"/>
      </rPr>
      <t xml:space="preserve">(Sector Privado) </t>
    </r>
    <r>
      <rPr>
        <sz val="9"/>
        <color rgb="FF000000"/>
        <rFont val="Calibri"/>
        <family val="2"/>
        <scheme val="minor"/>
      </rPr>
      <t>/ UNFPA</t>
    </r>
    <r>
      <rPr>
        <sz val="9"/>
        <color rgb="FFFF0000"/>
        <rFont val="Calibri"/>
        <family val="2"/>
        <scheme val="minor"/>
      </rPr>
      <t xml:space="preserve"> (ONU)</t>
    </r>
  </si>
  <si>
    <r>
      <t xml:space="preserve">(ONU) </t>
    </r>
    <r>
      <rPr>
        <sz val="9"/>
        <color rgb="FF000000"/>
        <rFont val="Calibri"/>
        <family val="2"/>
        <scheme val="minor"/>
      </rPr>
      <t>UNFPA</t>
    </r>
  </si>
  <si>
    <r>
      <t>Secto privado, ONU</t>
    </r>
    <r>
      <rPr>
        <sz val="9"/>
        <color rgb="FF000000"/>
        <rFont val="Calibri"/>
        <family val="2"/>
        <scheme val="minor"/>
      </rPr>
      <t xml:space="preserve"> (CHEVRON/UNFPA)</t>
    </r>
  </si>
  <si>
    <r>
      <t xml:space="preserve">MINISABS </t>
    </r>
    <r>
      <rPr>
        <sz val="9"/>
        <color rgb="FFFF0000"/>
        <rFont val="Calibri"/>
        <family val="2"/>
        <scheme val="minor"/>
      </rPr>
      <t>(Gobierno)</t>
    </r>
    <r>
      <rPr>
        <sz val="9"/>
        <color rgb="FF000000"/>
        <rFont val="Calibri"/>
        <family val="2"/>
        <scheme val="minor"/>
      </rPr>
      <t xml:space="preserve"> / CHEVRON </t>
    </r>
    <r>
      <rPr>
        <sz val="9"/>
        <color rgb="FFFF0000"/>
        <rFont val="Calibri"/>
        <family val="2"/>
        <scheme val="minor"/>
      </rPr>
      <t>(sector privado)</t>
    </r>
  </si>
  <si>
    <r>
      <t>ONU</t>
    </r>
    <r>
      <rPr>
        <sz val="9"/>
        <color rgb="FF000000"/>
        <rFont val="Calibri"/>
        <family val="2"/>
        <scheme val="minor"/>
      </rPr>
      <t xml:space="preserve">
UNFPA</t>
    </r>
  </si>
  <si>
    <r>
      <t xml:space="preserve">Un total de </t>
    </r>
    <r>
      <rPr>
        <b/>
        <i/>
        <sz val="9"/>
        <rFont val="Arial Narrow"/>
        <family val="2"/>
      </rPr>
      <t>289 personas del grupo de poblaciones</t>
    </r>
    <r>
      <rPr>
        <sz val="9"/>
        <rFont val="Arial Narrow"/>
        <family val="2"/>
      </rPr>
      <t xml:space="preserve"> clave furon sensibilizados, informados y educados sobre la problemática del VIH en las ciudades de Malabo, Bata, Ebibeyin y Mongomo respectivamente, de ellos 38 fueron del sexo masculino y 251 del sexo femenino.</t>
    </r>
  </si>
  <si>
    <r>
      <t>ONU (</t>
    </r>
    <r>
      <rPr>
        <sz val="9"/>
        <color rgb="FF000000"/>
        <rFont val="Calibri"/>
        <family val="2"/>
        <scheme val="minor"/>
      </rPr>
      <t>UNFPA/ONUSIDA)</t>
    </r>
  </si>
  <si>
    <r>
      <t xml:space="preserve">MINISABS </t>
    </r>
    <r>
      <rPr>
        <sz val="9"/>
        <color rgb="FFFF0000"/>
        <rFont val="Calibri"/>
        <family val="2"/>
        <scheme val="minor"/>
      </rPr>
      <t>Gobierno</t>
    </r>
    <r>
      <rPr>
        <sz val="9"/>
        <color rgb="FF000000"/>
        <rFont val="Calibri"/>
        <family val="2"/>
        <scheme val="minor"/>
      </rPr>
      <t>)/</t>
    </r>
    <r>
      <rPr>
        <sz val="9"/>
        <color rgb="FFFF0000"/>
        <rFont val="Calibri"/>
        <family val="2"/>
        <scheme val="minor"/>
      </rPr>
      <t>ONGS</t>
    </r>
  </si>
  <si>
    <r>
      <t>ONU</t>
    </r>
    <r>
      <rPr>
        <sz val="9"/>
        <color rgb="FF000000"/>
        <rFont val="Calibri"/>
        <family val="2"/>
        <scheme val="minor"/>
      </rPr>
      <t xml:space="preserve"> (UNFPA/ONUSIDA)</t>
    </r>
  </si>
  <si>
    <r>
      <t xml:space="preserve">MINASIGE </t>
    </r>
    <r>
      <rPr>
        <sz val="9"/>
        <color rgb="FFFF0000"/>
        <rFont val="Calibri"/>
        <family val="2"/>
        <scheme val="minor"/>
      </rPr>
      <t xml:space="preserve">(Gobierno) </t>
    </r>
    <r>
      <rPr>
        <sz val="9"/>
        <color rgb="FF000000"/>
        <rFont val="Calibri"/>
        <family val="2"/>
        <scheme val="minor"/>
      </rPr>
      <t xml:space="preserve">/ PLAN </t>
    </r>
    <r>
      <rPr>
        <sz val="9"/>
        <color rgb="FFFF0000"/>
        <rFont val="Calibri"/>
        <family val="2"/>
        <scheme val="minor"/>
      </rPr>
      <t>(Gobierno)</t>
    </r>
  </si>
  <si>
    <r>
      <t>ONU</t>
    </r>
    <r>
      <rPr>
        <sz val="9"/>
        <color rgb="FF000000"/>
        <rFont val="Calibri"/>
        <family val="2"/>
        <scheme val="minor"/>
      </rPr>
      <t xml:space="preserve">
 UNFPA</t>
    </r>
  </si>
  <si>
    <r>
      <t>ONU</t>
    </r>
    <r>
      <rPr>
        <sz val="9"/>
        <color rgb="FF000000"/>
        <rFont val="Calibri"/>
        <family val="2"/>
        <scheme val="minor"/>
      </rPr>
      <t xml:space="preserve"> (UNFPA)</t>
    </r>
  </si>
  <si>
    <r>
      <t xml:space="preserve">MINISABS </t>
    </r>
    <r>
      <rPr>
        <sz val="9"/>
        <color rgb="FFFF0000"/>
        <rFont val="Calibri"/>
        <family val="2"/>
        <scheme val="minor"/>
      </rPr>
      <t xml:space="preserve">(Gobierno) </t>
    </r>
    <r>
      <rPr>
        <sz val="9"/>
        <color rgb="FF000000"/>
        <rFont val="Calibri"/>
        <family val="2"/>
        <scheme val="minor"/>
      </rPr>
      <t xml:space="preserve">/ FERS </t>
    </r>
    <r>
      <rPr>
        <sz val="9"/>
        <color rgb="FFFF0000"/>
        <rFont val="Calibri"/>
        <family val="2"/>
        <scheme val="minor"/>
      </rPr>
      <t>(fundacion)</t>
    </r>
  </si>
  <si>
    <r>
      <t>MINISABS (</t>
    </r>
    <r>
      <rPr>
        <sz val="9"/>
        <color rgb="FFFF0000"/>
        <rFont val="Calibri"/>
        <family val="2"/>
        <scheme val="minor"/>
      </rPr>
      <t>Gobierno</t>
    </r>
    <r>
      <rPr>
        <sz val="9"/>
        <color rgb="FF000000"/>
        <rFont val="Calibri"/>
        <family val="2"/>
        <scheme val="minor"/>
      </rPr>
      <t xml:space="preserve">)/UNGE </t>
    </r>
    <r>
      <rPr>
        <sz val="9"/>
        <color rgb="FFFF0000"/>
        <rFont val="Calibri"/>
        <family val="2"/>
        <scheme val="minor"/>
      </rPr>
      <t>(Comunidad academica)</t>
    </r>
    <r>
      <rPr>
        <sz val="9"/>
        <color rgb="FF000000"/>
        <rFont val="Calibri"/>
        <family val="2"/>
        <scheme val="minor"/>
      </rPr>
      <t xml:space="preserve"> </t>
    </r>
  </si>
  <si>
    <r>
      <t>Sector privado, ONU</t>
    </r>
    <r>
      <rPr>
        <sz val="9"/>
        <color rgb="FF000000"/>
        <rFont val="Calibri"/>
        <family val="2"/>
        <scheme val="minor"/>
      </rPr>
      <t xml:space="preserve"> (CHEVRON/UNFPA)</t>
    </r>
  </si>
  <si>
    <r>
      <t xml:space="preserve">MINISABS </t>
    </r>
    <r>
      <rPr>
        <sz val="9"/>
        <color rgb="FFFF0000"/>
        <rFont val="Calibri"/>
        <family val="2"/>
        <scheme val="minor"/>
      </rPr>
      <t>(Gobierno)</t>
    </r>
    <r>
      <rPr>
        <sz val="9"/>
        <color rgb="FF000000"/>
        <rFont val="Calibri"/>
        <family val="2"/>
        <scheme val="minor"/>
      </rPr>
      <t xml:space="preserve"> /MINASIGE </t>
    </r>
    <r>
      <rPr>
        <sz val="9"/>
        <color rgb="FFFF0000"/>
        <rFont val="Calibri"/>
        <family val="2"/>
        <scheme val="minor"/>
      </rPr>
      <t xml:space="preserve">(Gobierno) </t>
    </r>
    <r>
      <rPr>
        <sz val="9"/>
        <color rgb="FF000000"/>
        <rFont val="Calibri"/>
        <family val="2"/>
        <scheme val="minor"/>
      </rPr>
      <t xml:space="preserve">/ </t>
    </r>
    <r>
      <rPr>
        <sz val="9"/>
        <color rgb="FFFF0000"/>
        <rFont val="Calibri"/>
        <family val="2"/>
        <scheme val="minor"/>
      </rPr>
      <t>ONGs</t>
    </r>
  </si>
  <si>
    <r>
      <t>ONU (</t>
    </r>
    <r>
      <rPr>
        <sz val="9"/>
        <color rgb="FF000000"/>
        <rFont val="Calibri"/>
        <family val="2"/>
        <scheme val="minor"/>
      </rPr>
      <t>ONUSIDA/UNFPA)</t>
    </r>
  </si>
  <si>
    <r>
      <t xml:space="preserve">MINISABS </t>
    </r>
    <r>
      <rPr>
        <sz val="9"/>
        <color rgb="FFFF0000"/>
        <rFont val="Calibri"/>
        <family val="2"/>
        <scheme val="minor"/>
      </rPr>
      <t>Gobierno</t>
    </r>
    <r>
      <rPr>
        <sz val="9"/>
        <color rgb="FF000000"/>
        <rFont val="Calibri"/>
        <family val="2"/>
        <scheme val="minor"/>
      </rPr>
      <t xml:space="preserve">) / </t>
    </r>
    <r>
      <rPr>
        <sz val="9"/>
        <color rgb="FFFF0000"/>
        <rFont val="Calibri"/>
        <family val="2"/>
        <scheme val="minor"/>
      </rPr>
      <t>ONGS</t>
    </r>
  </si>
  <si>
    <r>
      <t xml:space="preserve">HACIENDA </t>
    </r>
    <r>
      <rPr>
        <sz val="9"/>
        <color rgb="FFFF0000"/>
        <rFont val="Calibri"/>
        <family val="2"/>
        <scheme val="minor"/>
      </rPr>
      <t xml:space="preserve">(Gobierno) </t>
    </r>
    <r>
      <rPr>
        <sz val="9"/>
        <color rgb="FF000000"/>
        <rFont val="Calibri"/>
        <family val="2"/>
        <scheme val="minor"/>
      </rPr>
      <t xml:space="preserve">/ PLAN </t>
    </r>
    <r>
      <rPr>
        <sz val="9"/>
        <color rgb="FFFF0000"/>
        <rFont val="Calibri"/>
        <family val="2"/>
        <scheme val="minor"/>
      </rPr>
      <t>(Gobierno)</t>
    </r>
  </si>
  <si>
    <r>
      <t xml:space="preserve">MEEUD </t>
    </r>
    <r>
      <rPr>
        <sz val="9"/>
        <color rgb="FFFF0000"/>
        <rFont val="Calibri"/>
        <family val="2"/>
        <scheme val="minor"/>
      </rPr>
      <t>Gobierno</t>
    </r>
    <r>
      <rPr>
        <sz val="9"/>
        <rFont val="Calibri"/>
        <family val="2"/>
        <scheme val="minor"/>
      </rPr>
      <t xml:space="preserve">
MISABS </t>
    </r>
    <r>
      <rPr>
        <sz val="9"/>
        <color rgb="FFFF0000"/>
        <rFont val="Calibri"/>
        <family val="2"/>
        <scheme val="minor"/>
      </rPr>
      <t>Gobierno</t>
    </r>
    <r>
      <rPr>
        <sz val="9"/>
        <rFont val="Calibri"/>
        <family val="2"/>
        <scheme val="minor"/>
      </rPr>
      <t xml:space="preserve">
MININFO </t>
    </r>
    <r>
      <rPr>
        <sz val="9"/>
        <color rgb="FFFF0000"/>
        <rFont val="Calibri"/>
        <family val="2"/>
        <scheme val="minor"/>
      </rPr>
      <t>Gobierno</t>
    </r>
    <r>
      <rPr>
        <sz val="9"/>
        <rFont val="Calibri"/>
        <family val="2"/>
        <scheme val="minor"/>
      </rPr>
      <t xml:space="preserve">
MICL </t>
    </r>
    <r>
      <rPr>
        <sz val="9"/>
        <color rgb="FFFF0000"/>
        <rFont val="Calibri"/>
        <family val="2"/>
        <scheme val="minor"/>
      </rPr>
      <t>Gobierno</t>
    </r>
    <r>
      <rPr>
        <sz val="9"/>
        <rFont val="Calibri"/>
        <family val="2"/>
        <scheme val="minor"/>
      </rPr>
      <t xml:space="preserve">
</t>
    </r>
  </si>
  <si>
    <r>
      <t>UNICEF continuó apoyando la estrategia de educación a distancia através del "</t>
    </r>
    <r>
      <rPr>
        <i/>
        <sz val="9"/>
        <color rgb="FF000000"/>
        <rFont val="Calibri"/>
        <family val="2"/>
        <scheme val="minor"/>
      </rPr>
      <t>La escuela en mi casa</t>
    </r>
    <r>
      <rPr>
        <sz val="9"/>
        <color rgb="FF000000"/>
        <rFont val="Calibri"/>
        <family val="2"/>
        <scheme val="minor"/>
      </rPr>
      <t xml:space="preserve">". Se llevaron a cabo 120 sesiones en la TV y 48 en la radio nacional. Esta experiencia ha sido clave para lograr compromisos a favor de la educación digital, que se intensificarán en 2023 mediante la implementación del "Pasaporte de Aprendizaje" que UNICEF desarrolla globalmente. 
UNICEF implementó un proyecto integral de respuesta a la COVID-19 con varios componentes. Bajo el componente de prevención y control de infecciones y agua y saneamiento (IPC/WASH), 15,584 estudiantes de 8 escuelas en Bata y 7 en Malabo se beneficiaron de la aplicación de protocolos de IPC. También se distribuyeron materiales de higiene (10,103 botellas de lejía y 46,976 unidades de jabón) en 31 establecimientos de salud y escuelas focalizadas en Bata y Malabo y se capacitó a 100 puntos focales de los Ministerios de Educación y Sanidad en IPC/WASH. 
Otro de los componentes del proyecto es el de comunicación de riesgo y participación comunitaria (RCCE), que alcanzó a más de 760,000 personas a través de medios tradicionales, redes sociales, materiales informativos en español y lenguas locales, capacitaciones y sesiones de información, comunicación y educación. Para diseñar y aplicar la estrategia de RCCE, UNICEF aplicó una encuesta sobre conocimientos, actitudes y prácticas (CAP) en las escuelas y centros de salud focalizados, con una muestra de 2,923 personas. De acuerdo con los resultados preliminares, se requiere diseñar estrategias para mantener las medidas preventivas a pesar de la "fatiga sobre la pandemia", así como revertir rumores y bulos sobre la vacunación contra la COVID-19.  
El proyecto de respuesta a la COVID-19 incluyó también un componente de generación de evidencia que, además de la encuesta referida, buscaba generar información mediante la plataforma U-Report, que finalmente fue aprobada y lanzada en diciembre de 2022. Se espera que esta plataforma sea un canal permanente de comunicación y recolección de información entre la población adolescente y joven que, además de ser útil en escenarios de emergencia, permitirá su participación en el contexto de desarrollo. Se creó un Comité de Pilotaje intersectorial para la implementación de esta herramienta. 
Adicionalmente, en el marco del programa conjunto UNICEF-OMS-PNUD para acelerar la vacunación contra la COVID-19, con fondos del Multi-Partner Trust Fund, UNICEF contribuyó al reforzamiento de la cadena de frío mediante varias intervenciones para el fortalecimiento de capacidades del personal de salud a cargo de la gestión de la vacunación en el país, y el equipamiento de la cadena de frío mediante la adquisición de equipos, incluyendo algunos alimentados por energía solar, y la capacitación al personal en logística y mantenimiento. De esta manera, UNICEF contribuyó a la respuesta a la emergencia por COVID-19 fortaleciendo el nexo emergencia-desarrollo, ya que las acciones descritas sirven también para mejorar la gestión integral de la vacunación de rutina. 
</t>
    </r>
  </si>
  <si>
    <r>
      <t xml:space="preserve"> 203,593 (USAID) </t>
    </r>
    <r>
      <rPr>
        <sz val="9"/>
        <color rgb="FFFF0000"/>
        <rFont val="Calibri"/>
        <family val="2"/>
        <scheme val="minor"/>
      </rPr>
      <t>(Organismo bilateral)</t>
    </r>
    <r>
      <rPr>
        <sz val="9"/>
        <color rgb="FF000000"/>
        <rFont val="Calibri"/>
        <family val="2"/>
        <scheme val="minor"/>
      </rPr>
      <t xml:space="preserve">
783,729 (MPTF) </t>
    </r>
    <r>
      <rPr>
        <sz val="9"/>
        <color rgb="FFFF0000"/>
        <rFont val="Calibri"/>
        <family val="2"/>
        <scheme val="minor"/>
      </rPr>
      <t>(Organismo bilateral)</t>
    </r>
  </si>
  <si>
    <r>
      <t>MEEUD</t>
    </r>
    <r>
      <rPr>
        <sz val="9"/>
        <color rgb="FF0070C0"/>
        <rFont val="Calibri"/>
        <family val="2"/>
        <scheme val="minor"/>
      </rPr>
      <t xml:space="preserve"> </t>
    </r>
    <r>
      <rPr>
        <sz val="9"/>
        <color rgb="FFFF0000"/>
        <rFont val="Calibri"/>
        <family val="2"/>
        <scheme val="minor"/>
      </rPr>
      <t>(Gobierno)</t>
    </r>
  </si>
  <si>
    <r>
      <t>ONU</t>
    </r>
    <r>
      <rPr>
        <sz val="9"/>
        <color rgb="FF000000"/>
        <rFont val="Calibri"/>
        <family val="2"/>
        <scheme val="minor"/>
      </rPr>
      <t xml:space="preserve">
UNICEF</t>
    </r>
  </si>
  <si>
    <r>
      <t>ONU</t>
    </r>
    <r>
      <rPr>
        <sz val="9"/>
        <color rgb="FF000000"/>
        <rFont val="Calibri"/>
        <family val="2"/>
        <scheme val="minor"/>
      </rPr>
      <t xml:space="preserve"> (Fondos temáticos de UNICEF para Educación)</t>
    </r>
  </si>
  <si>
    <r>
      <t>Gobierno (each of the below):</t>
    </r>
    <r>
      <rPr>
        <sz val="8"/>
        <rFont val="Calibri"/>
        <family val="2"/>
        <scheme val="minor"/>
      </rPr>
      <t xml:space="preserve">
Viceprimatura Derechos Humanos
MINASIG 
MINJUST
MININFO
MINSABS
Comité de Derechos Humanos 
MICL 
</t>
    </r>
    <r>
      <rPr>
        <sz val="8"/>
        <color rgb="FFFF0000"/>
        <rFont val="Calibri"/>
        <family val="2"/>
        <scheme val="minor"/>
      </rPr>
      <t>ONGs</t>
    </r>
    <r>
      <rPr>
        <sz val="8"/>
        <rFont val="Calibri"/>
        <family val="2"/>
        <scheme val="minor"/>
      </rPr>
      <t xml:space="preserve"> locales (</t>
    </r>
    <r>
      <rPr>
        <sz val="8"/>
        <color rgb="FFFF0000"/>
        <rFont val="Calibri"/>
        <family val="2"/>
        <scheme val="minor"/>
      </rPr>
      <t>each of the below</t>
    </r>
    <r>
      <rPr>
        <sz val="8"/>
        <rFont val="Calibri"/>
        <family val="2"/>
        <scheme val="minor"/>
      </rPr>
      <t xml:space="preserve">):
BiriaElat, ASAMA, Bioko Sport, Bocamandja
</t>
    </r>
  </si>
  <si>
    <r>
      <t>ONU (</t>
    </r>
    <r>
      <rPr>
        <sz val="9"/>
        <color rgb="FF000000"/>
        <rFont val="Calibri"/>
        <family val="2"/>
        <scheme val="minor"/>
      </rPr>
      <t>Fondos de UNICEF)</t>
    </r>
  </si>
  <si>
    <r>
      <t xml:space="preserve">MINSABS </t>
    </r>
    <r>
      <rPr>
        <sz val="9"/>
        <color rgb="FFFF0000"/>
        <rFont val="Calibri"/>
        <family val="2"/>
        <scheme val="minor"/>
      </rPr>
      <t>Gobierno</t>
    </r>
    <r>
      <rPr>
        <sz val="9"/>
        <color rgb="FF000000"/>
        <rFont val="Calibri"/>
        <family val="2"/>
        <scheme val="minor"/>
      </rPr>
      <t xml:space="preserve">
MICL </t>
    </r>
    <r>
      <rPr>
        <sz val="9"/>
        <color rgb="FFFF0000"/>
        <rFont val="Calibri"/>
        <family val="2"/>
        <scheme val="minor"/>
      </rPr>
      <t>Gobierno</t>
    </r>
    <r>
      <rPr>
        <sz val="9"/>
        <color rgb="FF000000"/>
        <rFont val="Calibri"/>
        <family val="2"/>
        <scheme val="minor"/>
      </rPr>
      <t xml:space="preserve">
OMS</t>
    </r>
    <r>
      <rPr>
        <sz val="9"/>
        <color rgb="FFFF0000"/>
        <rFont val="Calibri"/>
        <family val="2"/>
        <scheme val="minor"/>
      </rPr>
      <t xml:space="preserve"> (ONU)</t>
    </r>
  </si>
  <si>
    <r>
      <t>OMS (</t>
    </r>
    <r>
      <rPr>
        <sz val="9"/>
        <color rgb="FFFF0000"/>
        <rFont val="Calibri"/>
        <family val="2"/>
        <scheme val="minor"/>
      </rPr>
      <t>ONU</t>
    </r>
    <r>
      <rPr>
        <sz val="9"/>
        <color rgb="FF000000"/>
        <rFont val="Calibri"/>
        <family val="2"/>
        <scheme val="minor"/>
      </rPr>
      <t>)</t>
    </r>
  </si>
  <si>
    <r>
      <t xml:space="preserve">64,991 niños que se han beneficiado al menos con una dosis de las </t>
    </r>
    <r>
      <rPr>
        <sz val="9"/>
        <color rgb="FFFF0000"/>
        <rFont val="Calibri"/>
        <family val="2"/>
        <scheme val="minor"/>
      </rPr>
      <t>vacunas objeto</t>
    </r>
    <r>
      <rPr>
        <sz val="9"/>
        <color rgb="FF000000"/>
        <rFont val="Calibri"/>
        <family val="2"/>
        <scheme val="minor"/>
      </rPr>
      <t>.
6,593 Mujeres en edad fértil y embarazadas que se han beneficiado de 2 y mas dosis de la vacuna contra Td.</t>
    </r>
  </si>
  <si>
    <r>
      <t xml:space="preserve"> - MPTF </t>
    </r>
    <r>
      <rPr>
        <sz val="9"/>
        <color rgb="FFFF0000"/>
        <rFont val="Calibri"/>
        <family val="2"/>
        <scheme val="minor"/>
      </rPr>
      <t>(Bilateral)</t>
    </r>
    <r>
      <rPr>
        <sz val="9"/>
        <color rgb="FF000000"/>
        <rFont val="Calibri"/>
        <family val="2"/>
        <scheme val="minor"/>
      </rPr>
      <t>, 
- Fondos de vacunacion COVID 19 de UNICEF (HAC-ACT)</t>
    </r>
    <r>
      <rPr>
        <sz val="9"/>
        <color rgb="FFFF0000"/>
        <rFont val="Calibri"/>
        <family val="2"/>
        <scheme val="minor"/>
      </rPr>
      <t xml:space="preserve"> (ONU)</t>
    </r>
    <r>
      <rPr>
        <sz val="9"/>
        <color rgb="FF000000"/>
        <rFont val="Calibri"/>
        <family val="2"/>
        <scheme val="minor"/>
      </rPr>
      <t xml:space="preserve">
- Fondos tematicos de vacunacion de UNICEF)</t>
    </r>
    <r>
      <rPr>
        <sz val="9"/>
        <color rgb="FFFF0000"/>
        <rFont val="Calibri"/>
        <family val="2"/>
        <scheme val="minor"/>
      </rPr>
      <t xml:space="preserve"> (ONU)</t>
    </r>
  </si>
  <si>
    <r>
      <t xml:space="preserve">UNICEF
- </t>
    </r>
    <r>
      <rPr>
        <sz val="9"/>
        <color rgb="FF000000"/>
        <rFont val="Calibri"/>
        <family val="2"/>
        <scheme val="minor"/>
      </rPr>
      <t>HAC- ACT (300,000 $)
- Fondos Tematicos para la vacunacion de UNICEF (270,000)</t>
    </r>
  </si>
  <si>
    <r>
      <t>Gobierno:</t>
    </r>
    <r>
      <rPr>
        <sz val="9"/>
        <color rgb="FF000000"/>
        <rFont val="Calibri"/>
        <family val="2"/>
        <scheme val="minor"/>
      </rPr>
      <t xml:space="preserve">
VicePrimatura primera del Gobierno,
MEEUD,
MINSABS,
MICL,
MAEC,
INEGE
CNIAPGE,
MINFO,
MINTECOM,
MINSEG,
GITGE,
GETESA
</t>
    </r>
    <r>
      <rPr>
        <sz val="9"/>
        <color rgb="FFFF0000"/>
        <rFont val="Calibri"/>
        <family val="2"/>
        <scheme val="minor"/>
      </rPr>
      <t>Sector privado:</t>
    </r>
    <r>
      <rPr>
        <sz val="9"/>
        <color rgb="FF000000"/>
        <rFont val="Calibri"/>
        <family val="2"/>
        <scheme val="minor"/>
      </rPr>
      <t xml:space="preserve">
MUNI,
GECOMSA</t>
    </r>
  </si>
  <si>
    <r>
      <t>ONU:</t>
    </r>
    <r>
      <rPr>
        <sz val="9"/>
        <color rgb="FF000000"/>
        <rFont val="Calibri"/>
        <family val="2"/>
        <scheme val="minor"/>
      </rPr>
      <t xml:space="preserve">
UNDP
UNFPA</t>
    </r>
  </si>
  <si>
    <r>
      <t xml:space="preserve">Fondos de UNICEF </t>
    </r>
    <r>
      <rPr>
        <sz val="9"/>
        <color rgb="FFFF0000"/>
        <rFont val="Calibri"/>
        <family val="2"/>
        <scheme val="minor"/>
      </rPr>
      <t>(ONU)</t>
    </r>
    <r>
      <rPr>
        <sz val="9"/>
        <color rgb="FF000000"/>
        <rFont val="Calibri"/>
        <family val="2"/>
        <scheme val="minor"/>
      </rPr>
      <t xml:space="preserve">
MPTF: 15,000 </t>
    </r>
    <r>
      <rPr>
        <sz val="9"/>
        <color rgb="FFFF0000"/>
        <rFont val="Calibri"/>
        <family val="2"/>
        <scheme val="minor"/>
      </rPr>
      <t>(organismo bilateral)</t>
    </r>
    <r>
      <rPr>
        <sz val="9"/>
        <color rgb="FF000000"/>
        <rFont val="Calibri"/>
        <family val="2"/>
        <scheme val="minor"/>
      </rPr>
      <t xml:space="preserve">
UBRAF: 15,000 </t>
    </r>
    <r>
      <rPr>
        <sz val="9"/>
        <color rgb="FFFF0000"/>
        <rFont val="Calibri"/>
        <family val="2"/>
        <scheme val="minor"/>
      </rPr>
      <t>(ONU)</t>
    </r>
  </si>
  <si>
    <r>
      <t>MAGBOMA</t>
    </r>
    <r>
      <rPr>
        <sz val="9"/>
        <color rgb="FFFF0000"/>
        <rFont val="Calibri"/>
        <family val="2"/>
        <scheme val="minor"/>
      </rPr>
      <t xml:space="preserve"> Gobierno</t>
    </r>
    <r>
      <rPr>
        <sz val="9"/>
        <color rgb="FF000000"/>
        <rFont val="Calibri"/>
        <family val="2"/>
        <scheme val="minor"/>
      </rPr>
      <t xml:space="preserve">
INDEFOR </t>
    </r>
    <r>
      <rPr>
        <sz val="9"/>
        <color rgb="FFFF0000"/>
        <rFont val="Calibri"/>
        <family val="2"/>
        <scheme val="minor"/>
      </rPr>
      <t>Gobierno</t>
    </r>
  </si>
  <si>
    <r>
      <t>Gobierno EQG (</t>
    </r>
    <r>
      <rPr>
        <sz val="9"/>
        <color rgb="FFFF0000"/>
        <rFont val="Calibri"/>
        <family val="2"/>
        <scheme val="minor"/>
      </rPr>
      <t>Gobierno</t>
    </r>
    <r>
      <rPr>
        <sz val="9"/>
        <color rgb="FF000000"/>
        <rFont val="Calibri"/>
        <family val="2"/>
        <scheme val="minor"/>
      </rPr>
      <t>)</t>
    </r>
  </si>
  <si>
    <r>
      <t xml:space="preserve">MHEP </t>
    </r>
    <r>
      <rPr>
        <sz val="9"/>
        <color rgb="FFFF0000"/>
        <rFont val="Calibri"/>
        <family val="2"/>
        <scheme val="minor"/>
      </rPr>
      <t>Gobierno</t>
    </r>
    <r>
      <rPr>
        <sz val="9"/>
        <color rgb="FF000000"/>
        <rFont val="Calibri"/>
        <family val="2"/>
        <scheme val="minor"/>
      </rPr>
      <t xml:space="preserve">
MAGBOMA </t>
    </r>
    <r>
      <rPr>
        <sz val="9"/>
        <color rgb="FFFF0000"/>
        <rFont val="Calibri"/>
        <family val="2"/>
        <scheme val="minor"/>
      </rPr>
      <t>Gobierno</t>
    </r>
  </si>
  <si>
    <r>
      <t xml:space="preserve"> (UNECA)</t>
    </r>
    <r>
      <rPr>
        <sz val="9"/>
        <color rgb="FF000000"/>
        <rFont val="Calibri"/>
        <family val="2"/>
        <scheme val="minor"/>
      </rPr>
      <t xml:space="preserve">
35000 consultant contract                  20000 staff costs</t>
    </r>
  </si>
  <si>
    <r>
      <t xml:space="preserve">GTAP Center (Purdue University) </t>
    </r>
    <r>
      <rPr>
        <sz val="9"/>
        <color rgb="FFFF0000"/>
        <rFont val="Calibri"/>
        <family val="2"/>
        <scheme val="minor"/>
      </rPr>
      <t>(Comunidad academica</t>
    </r>
    <r>
      <rPr>
        <sz val="9"/>
        <color rgb="FF000000"/>
        <rFont val="Calibri"/>
        <family val="2"/>
        <scheme val="minor"/>
      </rPr>
      <t>),  OECD (</t>
    </r>
    <r>
      <rPr>
        <sz val="9"/>
        <color rgb="FFFF0000"/>
        <rFont val="Calibri"/>
        <family val="2"/>
        <scheme val="minor"/>
      </rPr>
      <t>Organismo multilateral</t>
    </r>
    <r>
      <rPr>
        <sz val="9"/>
        <color rgb="FF000000"/>
        <rFont val="Calibri"/>
        <family val="2"/>
        <scheme val="minor"/>
      </rPr>
      <t>), AfDB</t>
    </r>
    <r>
      <rPr>
        <sz val="9"/>
        <color rgb="FFFF0000"/>
        <rFont val="Calibri"/>
        <family val="2"/>
        <scheme val="minor"/>
      </rPr>
      <t xml:space="preserve"> (IFI)</t>
    </r>
    <r>
      <rPr>
        <sz val="9"/>
        <color rgb="FF000000"/>
        <rFont val="Calibri"/>
        <family val="2"/>
        <scheme val="minor"/>
      </rPr>
      <t xml:space="preserve">, Ministry of Trade </t>
    </r>
    <r>
      <rPr>
        <sz val="9"/>
        <color rgb="FFFF0000"/>
        <rFont val="Calibri"/>
        <family val="2"/>
        <scheme val="minor"/>
      </rPr>
      <t>(Gobierno)</t>
    </r>
  </si>
  <si>
    <r>
      <t xml:space="preserve"> (UNECA)</t>
    </r>
    <r>
      <rPr>
        <sz val="9"/>
        <color rgb="FF000000"/>
        <rFont val="Calibri"/>
        <family val="2"/>
        <scheme val="minor"/>
      </rPr>
      <t xml:space="preserve">
70000 subregional wokrshop                     50000 staff costs</t>
    </r>
  </si>
  <si>
    <r>
      <t xml:space="preserve">ECCAS </t>
    </r>
    <r>
      <rPr>
        <sz val="9"/>
        <color rgb="FFFF0000"/>
        <rFont val="Calibri"/>
        <family val="2"/>
        <scheme val="minor"/>
      </rPr>
      <t>(organismo multilateral)</t>
    </r>
    <r>
      <rPr>
        <sz val="9"/>
        <color rgb="FF000000"/>
        <rFont val="Calibri"/>
        <family val="2"/>
        <scheme val="minor"/>
      </rPr>
      <t xml:space="preserve">, CEMAC </t>
    </r>
    <r>
      <rPr>
        <sz val="9"/>
        <color rgb="FFFF0000"/>
        <rFont val="Calibri"/>
        <family val="2"/>
        <scheme val="minor"/>
      </rPr>
      <t>(organismo multilateral)</t>
    </r>
    <r>
      <rPr>
        <sz val="9"/>
        <color rgb="FF000000"/>
        <rFont val="Calibri"/>
        <family val="2"/>
        <scheme val="minor"/>
      </rPr>
      <t xml:space="preserve">, Ministry of Trade </t>
    </r>
    <r>
      <rPr>
        <sz val="9"/>
        <color rgb="FFFF0000"/>
        <rFont val="Calibri"/>
        <family val="2"/>
        <scheme val="minor"/>
      </rPr>
      <t>(Gobierno)</t>
    </r>
  </si>
  <si>
    <r>
      <t xml:space="preserve"> (UNECA)</t>
    </r>
    <r>
      <rPr>
        <sz val="9"/>
        <color rgb="FF000000"/>
        <rFont val="Calibri"/>
        <family val="2"/>
        <scheme val="minor"/>
      </rPr>
      <t xml:space="preserve">
50000 national workshop              22000 consultant contracts                50000 staff costs</t>
    </r>
  </si>
  <si>
    <r>
      <t xml:space="preserve"> (UNECA)</t>
    </r>
    <r>
      <rPr>
        <sz val="9"/>
        <color rgb="FF000000"/>
        <rFont val="Calibri"/>
        <family val="2"/>
        <scheme val="minor"/>
      </rPr>
      <t xml:space="preserve">
2000 for travel of VNR focal-person to ARFSD in Kigali                          7000 webinar for first time VNRs</t>
    </r>
  </si>
  <si>
    <r>
      <t>Gobierno:</t>
    </r>
    <r>
      <rPr>
        <sz val="9"/>
        <color rgb="FF000000"/>
        <rFont val="Calibri"/>
        <family val="2"/>
        <scheme val="minor"/>
      </rPr>
      <t xml:space="preserve">
Ministerio de Transportes, Correos y Telecomunicaciones    Centro Nacional de Informatización de la Administración Pública (CNIAPGE)</t>
    </r>
  </si>
  <si>
    <r>
      <t>ONU</t>
    </r>
    <r>
      <rPr>
        <sz val="9"/>
        <color rgb="FF000000"/>
        <rFont val="Calibri"/>
        <family val="2"/>
        <scheme val="minor"/>
      </rPr>
      <t xml:space="preserve">
UNDP RFF</t>
    </r>
  </si>
  <si>
    <r>
      <t>Gobierno:</t>
    </r>
    <r>
      <rPr>
        <sz val="9"/>
        <color rgb="FF000000"/>
        <rFont val="Calibri"/>
        <family val="2"/>
        <scheme val="minor"/>
      </rPr>
      <t xml:space="preserve">
Ministerio de Turismo y Promocion Artisanal                       
Ministerio del Interior y Corporaciones Locales 
Defensor del Pueblo </t>
    </r>
  </si>
  <si>
    <r>
      <t>ONU</t>
    </r>
    <r>
      <rPr>
        <sz val="9"/>
        <color rgb="FF000000"/>
        <rFont val="Calibri"/>
        <family val="2"/>
        <scheme val="minor"/>
      </rPr>
      <t xml:space="preserve">
UNDP TRAC2 </t>
    </r>
  </si>
  <si>
    <r>
      <t>Gobierno</t>
    </r>
    <r>
      <rPr>
        <sz val="9"/>
        <color rgb="FF000000"/>
        <rFont val="Calibri"/>
        <family val="2"/>
        <scheme val="minor"/>
      </rPr>
      <t xml:space="preserve">
Ministerio de Sanidad y Bienestar Social</t>
    </r>
  </si>
  <si>
    <r>
      <t>ONU:</t>
    </r>
    <r>
      <rPr>
        <sz val="9"/>
        <color rgb="FF000000"/>
        <rFont val="Calibri"/>
        <family val="2"/>
        <scheme val="minor"/>
      </rPr>
      <t xml:space="preserve">
ONUSIDA</t>
    </r>
  </si>
  <si>
    <r>
      <t>ONU</t>
    </r>
    <r>
      <rPr>
        <sz val="9"/>
        <color rgb="FF000000"/>
        <rFont val="Calibri"/>
        <family val="2"/>
        <scheme val="minor"/>
      </rPr>
      <t xml:space="preserve">
UBRAF</t>
    </r>
  </si>
  <si>
    <r>
      <t>Gobierno:</t>
    </r>
    <r>
      <rPr>
        <sz val="9"/>
        <color rgb="FF000000"/>
        <rFont val="Calibri"/>
        <family val="2"/>
        <scheme val="minor"/>
      </rPr>
      <t xml:space="preserve">
Ministerio de Comercio y  Promoción de Pequeñas y Medianas Empresas
Ministerio de Agricultura, Ganadería, Bosques y Medioambiente</t>
    </r>
  </si>
  <si>
    <r>
      <t>Gobierno</t>
    </r>
    <r>
      <rPr>
        <sz val="9"/>
        <color rgb="FF000000"/>
        <rFont val="Calibri"/>
        <family val="2"/>
        <scheme val="minor"/>
      </rPr>
      <t xml:space="preserve"> (Marco Integrado Mejorado (MIM))</t>
    </r>
  </si>
  <si>
    <r>
      <t>Gobierno</t>
    </r>
    <r>
      <rPr>
        <sz val="9"/>
        <color rgb="FF000000"/>
        <rFont val="Calibri"/>
        <family val="2"/>
        <scheme val="minor"/>
      </rPr>
      <t xml:space="preserve">: Ministerio de Sanidad y Bienestar Social        </t>
    </r>
    <r>
      <rPr>
        <sz val="9"/>
        <color rgb="FFFF0000"/>
        <rFont val="Calibri"/>
        <family val="2"/>
        <scheme val="minor"/>
      </rPr>
      <t>Comunidad academica:</t>
    </r>
    <r>
      <rPr>
        <sz val="9"/>
        <color rgb="FF000000"/>
        <rFont val="Calibri"/>
        <family val="2"/>
        <scheme val="minor"/>
      </rPr>
      <t xml:space="preserve"> Universidad de Oslo (UiO)</t>
    </r>
  </si>
  <si>
    <r>
      <t>ONU:</t>
    </r>
    <r>
      <rPr>
        <sz val="9"/>
        <color rgb="FF000000"/>
        <rFont val="Calibri"/>
        <family val="2"/>
        <scheme val="minor"/>
      </rPr>
      <t xml:space="preserve">
UNICEF 
OMS</t>
    </r>
  </si>
  <si>
    <r>
      <t>Organismo bilateral</t>
    </r>
    <r>
      <rPr>
        <sz val="9"/>
        <color rgb="FF000000"/>
        <rFont val="Calibri"/>
        <family val="2"/>
        <scheme val="minor"/>
      </rPr>
      <t xml:space="preserve">
MPTF Guinea Ecuatorial </t>
    </r>
  </si>
  <si>
    <r>
      <t>ONG</t>
    </r>
    <r>
      <rPr>
        <sz val="9"/>
        <color rgb="FF000000"/>
        <rFont val="Calibri"/>
        <family val="2"/>
        <scheme val="minor"/>
      </rPr>
      <t xml:space="preserve"> 2NK</t>
    </r>
  </si>
  <si>
    <r>
      <t>Organismo bilateral</t>
    </r>
    <r>
      <rPr>
        <sz val="9"/>
        <color rgb="FF000000"/>
        <rFont val="Calibri"/>
        <family val="2"/>
        <scheme val="minor"/>
      </rPr>
      <t xml:space="preserve">
Embajada de los EE.UU en Guinea Ecuatorial </t>
    </r>
  </si>
  <si>
    <r>
      <t>Gobierno:</t>
    </r>
    <r>
      <rPr>
        <sz val="9"/>
        <color rgb="FF000000"/>
        <rFont val="Calibri"/>
        <family val="2"/>
        <scheme val="minor"/>
      </rPr>
      <t xml:space="preserve"> Ministerio de Sanidad y Bienestar Social</t>
    </r>
  </si>
  <si>
    <r>
      <t>ONU:</t>
    </r>
    <r>
      <rPr>
        <sz val="9"/>
        <color rgb="FF000000"/>
        <rFont val="Calibri"/>
        <family val="2"/>
        <scheme val="minor"/>
      </rPr>
      <t xml:space="preserve"> ONUSIDA</t>
    </r>
  </si>
  <si>
    <r>
      <t>Gobierno</t>
    </r>
    <r>
      <rPr>
        <sz val="9"/>
        <color rgb="FF000000"/>
        <rFont val="Calibri"/>
        <family val="2"/>
        <scheme val="minor"/>
      </rPr>
      <t xml:space="preserve">
GCS</t>
    </r>
  </si>
  <si>
    <r>
      <t>Comunidad academica:</t>
    </r>
    <r>
      <rPr>
        <sz val="9"/>
        <color rgb="FF000000"/>
        <rFont val="Calibri"/>
        <family val="2"/>
        <scheme val="minor"/>
      </rPr>
      <t xml:space="preserve"> INSTTIC - Instituto Superior de Telecomunicaciones, Tecnologia , Informacion y Comunicacion 
</t>
    </r>
    <r>
      <rPr>
        <sz val="9"/>
        <color rgb="FFFF0000"/>
        <rFont val="Calibri"/>
        <family val="2"/>
        <scheme val="minor"/>
      </rPr>
      <t>Gobierno:</t>
    </r>
    <r>
      <rPr>
        <sz val="9"/>
        <color rgb="FF000000"/>
        <rFont val="Calibri"/>
        <family val="2"/>
        <scheme val="minor"/>
      </rPr>
      <t xml:space="preserve">
Ministerio de Comercio y  Promoción de Pequeñas y Medianas Empresas
Ministerio de Transportes, Correos y Telecomunicaciones</t>
    </r>
  </si>
  <si>
    <r>
      <t xml:space="preserve">ONU
</t>
    </r>
    <r>
      <rPr>
        <sz val="9"/>
        <color rgb="FF000000"/>
        <rFont val="Calibri"/>
        <family val="2"/>
        <scheme val="minor"/>
      </rPr>
      <t>UNDP RFF</t>
    </r>
  </si>
  <si>
    <t>Promoción empresarial</t>
  </si>
  <si>
    <t>Gestión de datos</t>
  </si>
  <si>
    <t>Gestión publica eficiente</t>
  </si>
  <si>
    <t>Gestión de recursos naturales</t>
  </si>
  <si>
    <t>Proteccion social</t>
  </si>
  <si>
    <t xml:space="preserve">IGNORE, Working on </t>
  </si>
  <si>
    <t>Gap financiación (Planificado-disponible)
en cifra</t>
  </si>
  <si>
    <t>Gap financiación (Planificado-disponible)
en %</t>
  </si>
  <si>
    <t>Remanente (disponible - utilizado)</t>
  </si>
  <si>
    <t>Gap ejecución financiera (disponible-utilizado) en %</t>
  </si>
  <si>
    <t>Revisión presupuestaria</t>
  </si>
  <si>
    <t>fondos regulares</t>
  </si>
  <si>
    <t>Fondos regulares</t>
  </si>
  <si>
    <t>FR</t>
  </si>
  <si>
    <r>
      <t xml:space="preserve">Gobierno: </t>
    </r>
    <r>
      <rPr>
        <sz val="9"/>
        <color rgb="FF000000"/>
        <rFont val="Calibri"/>
        <family val="2"/>
        <scheme val="minor"/>
      </rPr>
      <t>Ministerio de Economía y Planificación</t>
    </r>
  </si>
  <si>
    <r>
      <t>ONU</t>
    </r>
    <r>
      <rPr>
        <sz val="9"/>
        <color rgb="FF000000"/>
        <rFont val="Calibri"/>
        <family val="2"/>
        <scheme val="minor"/>
      </rPr>
      <t xml:space="preserve">
UNDP TRAC2</t>
    </r>
  </si>
  <si>
    <r>
      <t>Gobierno:</t>
    </r>
    <r>
      <rPr>
        <sz val="9"/>
        <color rgb="FF000000"/>
        <rFont val="Calibri"/>
        <family val="2"/>
        <scheme val="minor"/>
      </rPr>
      <t xml:space="preserve"> Ministerio de la Función Pública y Reforma Administrativa         Instituto Nacional de Administración Pública (INAPGE)</t>
    </r>
  </si>
  <si>
    <r>
      <t xml:space="preserve">Gobierno: </t>
    </r>
    <r>
      <rPr>
        <sz val="9"/>
        <color rgb="FF000000"/>
        <rFont val="Calibri"/>
        <family val="2"/>
        <scheme val="minor"/>
      </rPr>
      <t>Ministerio de Agricultura, Ganadería, Bosques y Medio Ambiente</t>
    </r>
  </si>
  <si>
    <r>
      <t>Organismo bilateral</t>
    </r>
    <r>
      <rPr>
        <sz val="9"/>
        <color rgb="FF000000"/>
        <rFont val="Calibri"/>
        <family val="2"/>
        <scheme val="minor"/>
      </rPr>
      <t xml:space="preserve">
Gobierno de Japon </t>
    </r>
  </si>
  <si>
    <r>
      <t>ONU:</t>
    </r>
    <r>
      <rPr>
        <b/>
        <sz val="9"/>
        <color rgb="FF000000"/>
        <rFont val="Calibri"/>
        <family val="2"/>
        <scheme val="minor"/>
      </rPr>
      <t xml:space="preserve">
</t>
    </r>
    <r>
      <rPr>
        <sz val="9"/>
        <color rgb="FF000000"/>
        <rFont val="Calibri"/>
        <family val="2"/>
        <scheme val="minor"/>
      </rPr>
      <t>UNICEF 
OMS</t>
    </r>
  </si>
  <si>
    <t>Centro Sur</t>
  </si>
  <si>
    <t xml:space="preserve"> Wele Nzas</t>
  </si>
  <si>
    <t>Bioko Sur</t>
  </si>
  <si>
    <t>State</t>
  </si>
  <si>
    <t>same as above</t>
  </si>
  <si>
    <r>
      <t xml:space="preserve">Un total de </t>
    </r>
    <r>
      <rPr>
        <b/>
        <sz val="9"/>
        <rFont val="Arial Narrow"/>
        <family val="2"/>
      </rPr>
      <t>289 personas del grupo de poblaciones</t>
    </r>
    <r>
      <rPr>
        <sz val="9"/>
        <rFont val="Arial Narrow"/>
        <family val="2"/>
      </rPr>
      <t xml:space="preserve"> clave furon sensibilizados, informados y educados sobre la problemática del VIH en las ciudades de Malabo, Bata, Ebibeyin y Mongomo respectivamente, de ellos 38 fueron del sexo masculino y 251 del sexo femenino.</t>
    </r>
  </si>
  <si>
    <t>Gobierno</t>
  </si>
  <si>
    <t>ONU</t>
  </si>
  <si>
    <t>ONG</t>
  </si>
  <si>
    <t>Bilaterales</t>
  </si>
  <si>
    <t>Multilaterales</t>
  </si>
  <si>
    <t>S. Privado</t>
  </si>
  <si>
    <t>Universidades</t>
  </si>
  <si>
    <t>Otros</t>
  </si>
  <si>
    <t>USA Gov</t>
  </si>
  <si>
    <t>Chevron</t>
  </si>
  <si>
    <t>Gobierno de Japan</t>
  </si>
  <si>
    <t>MPTF</t>
  </si>
  <si>
    <t>Mujeres</t>
  </si>
  <si>
    <t>Hombres</t>
  </si>
  <si>
    <t>Adolescentes</t>
  </si>
  <si>
    <t>Jovenes</t>
  </si>
  <si>
    <t>Gobierno/Socios</t>
  </si>
  <si>
    <t>Poblaciones de Salud</t>
  </si>
  <si>
    <t>Poblaciones Académicas</t>
  </si>
  <si>
    <t>Brecha financiación</t>
  </si>
  <si>
    <t>Detalle de la Sinopsis Financeria por Agencia</t>
  </si>
  <si>
    <t>Detalle de la Sinopsis Financeria por Eje</t>
  </si>
  <si>
    <t>Eje</t>
  </si>
  <si>
    <t>Agencia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</si>
</sst>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8" x14ac:knownFonts="1">
    <font>
      <sz val="12"/>
      <color theme="1"/>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
      <sz val="9"/>
      <color rgb="FF000000"/>
      <name val="Calibri"/>
      <family val="2"/>
      <scheme val="minor"/>
    </font>
    <font>
      <sz val="9"/>
      <name val="Arial Narrow"/>
      <family val="2"/>
    </font>
    <font>
      <b/>
      <i/>
      <sz val="9"/>
      <name val="Arial Narrow"/>
      <family val="2"/>
    </font>
    <font>
      <b/>
      <sz val="8"/>
      <name val="Calibri"/>
      <family val="2"/>
      <scheme val="minor"/>
    </font>
    <font>
      <sz val="9"/>
      <color rgb="FF0070C0"/>
      <name val="Calibri"/>
      <family val="2"/>
      <scheme val="minor"/>
    </font>
    <font>
      <sz val="9"/>
      <name val="Calibri"/>
      <family val="2"/>
      <scheme val="minor"/>
    </font>
    <font>
      <i/>
      <sz val="9"/>
      <color rgb="FF000000"/>
      <name val="Calibri"/>
      <family val="2"/>
      <scheme val="minor"/>
    </font>
    <font>
      <sz val="11"/>
      <name val="Calibri"/>
      <family val="2"/>
      <scheme val="minor"/>
    </font>
    <font>
      <sz val="9"/>
      <color rgb="FFC00000"/>
      <name val="Calibri"/>
      <family val="2"/>
      <scheme val="minor"/>
    </font>
    <font>
      <b/>
      <sz val="12"/>
      <color theme="1"/>
      <name val="Calibri"/>
      <family val="2"/>
      <scheme val="minor"/>
    </font>
    <font>
      <sz val="12"/>
      <color rgb="FF000000"/>
      <name val="Calibri"/>
      <family val="2"/>
      <scheme val="minor"/>
    </font>
    <font>
      <sz val="11"/>
      <color rgb="FF222222"/>
      <name val="Calibri"/>
      <family val="2"/>
    </font>
    <font>
      <sz val="12"/>
      <color theme="1"/>
      <name val="Calibri"/>
      <family val="2"/>
      <scheme val="minor"/>
    </font>
    <font>
      <sz val="12"/>
      <color theme="0"/>
      <name val="Calibri"/>
      <family val="2"/>
      <scheme val="minor"/>
    </font>
    <font>
      <b/>
      <sz val="9"/>
      <color rgb="FF000000"/>
      <name val="Calibri"/>
      <family val="2"/>
      <scheme val="minor"/>
    </font>
    <font>
      <sz val="10"/>
      <color rgb="FF000000"/>
      <name val="Times New Roman"/>
      <family val="1"/>
    </font>
    <font>
      <sz val="9"/>
      <color rgb="FF000000"/>
      <name val="Arial Narrow"/>
      <family val="2"/>
    </font>
    <font>
      <sz val="8"/>
      <name val="Calibri"/>
      <family val="2"/>
      <scheme val="minor"/>
    </font>
    <font>
      <sz val="8"/>
      <color rgb="FFFF0000"/>
      <name val="Calibri"/>
      <family val="2"/>
      <scheme val="minor"/>
    </font>
    <font>
      <sz val="10"/>
      <color rgb="FF000000"/>
      <name val="Calibri"/>
      <family val="2"/>
      <scheme val="minor"/>
    </font>
    <font>
      <b/>
      <sz val="8"/>
      <color rgb="FF000000"/>
      <name val="Calibri"/>
      <family val="2"/>
      <scheme val="minor"/>
    </font>
    <font>
      <b/>
      <sz val="12"/>
      <color rgb="FF000000"/>
      <name val="Calibri (Body)"/>
    </font>
    <font>
      <b/>
      <sz val="9"/>
      <name val="Arial Narrow"/>
      <family val="2"/>
    </font>
    <font>
      <sz val="12"/>
      <color theme="1" tint="0.249977111117893"/>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0" tint="-0.249977111117893"/>
        <bgColor indexed="64"/>
      </patternFill>
    </fill>
    <fill>
      <patternFill patternType="solid">
        <fgColor rgb="FFFFFFFF"/>
        <bgColor rgb="FF000000"/>
      </patternFill>
    </fill>
    <fill>
      <patternFill patternType="solid">
        <fgColor rgb="FFFFFF00"/>
        <bgColor rgb="FF000000"/>
      </patternFill>
    </fill>
    <fill>
      <patternFill patternType="solid">
        <fgColor rgb="FFA6A6A6"/>
        <bgColor rgb="FF000000"/>
      </patternFill>
    </fill>
    <fill>
      <patternFill patternType="solid">
        <fgColor rgb="FF8EA9DB"/>
        <bgColor rgb="FF000000"/>
      </patternFill>
    </fill>
    <fill>
      <patternFill patternType="solid">
        <fgColor rgb="FFFFC000"/>
        <bgColor rgb="FF000000"/>
      </patternFill>
    </fill>
    <fill>
      <patternFill patternType="solid">
        <fgColor rgb="FF00B050"/>
        <bgColor rgb="FF000000"/>
      </patternFill>
    </fill>
    <fill>
      <patternFill patternType="solid">
        <fgColor rgb="FFB4C6E7"/>
        <bgColor rgb="FF000000"/>
      </patternFill>
    </fill>
    <fill>
      <patternFill patternType="solid">
        <fgColor rgb="FFFFD521"/>
        <bgColor rgb="FF000000"/>
      </patternFill>
    </fill>
    <fill>
      <patternFill patternType="solid">
        <fgColor rgb="FF92D050"/>
        <bgColor rgb="FF000000"/>
      </patternFill>
    </fill>
    <fill>
      <patternFill patternType="solid">
        <fgColor rgb="FF5FBE30"/>
        <bgColor rgb="FF000000"/>
      </patternFill>
    </fill>
    <fill>
      <patternFill patternType="solid">
        <fgColor rgb="FF5EFCE2"/>
        <bgColor rgb="FF000000"/>
      </patternFill>
    </fill>
    <fill>
      <patternFill patternType="solid">
        <fgColor rgb="FFBAE18F"/>
        <bgColor rgb="FF000000"/>
      </patternFill>
    </fill>
    <fill>
      <patternFill patternType="solid">
        <fgColor rgb="FF7CD351"/>
        <bgColor rgb="FF000000"/>
      </patternFill>
    </fill>
    <fill>
      <patternFill patternType="solid">
        <fgColor rgb="FFED7D31"/>
        <bgColor rgb="FF000000"/>
      </patternFill>
    </fill>
    <fill>
      <patternFill patternType="solid">
        <fgColor rgb="FF5B9BD5"/>
        <bgColor rgb="FF000000"/>
      </patternFill>
    </fill>
    <fill>
      <patternFill patternType="solid">
        <fgColor rgb="FF70AD47"/>
        <bgColor rgb="FF000000"/>
      </patternFill>
    </fill>
    <fill>
      <patternFill patternType="solid">
        <fgColor rgb="FFF4B084"/>
        <bgColor rgb="FF000000"/>
      </patternFill>
    </fill>
    <fill>
      <patternFill patternType="solid">
        <fgColor theme="8" tint="0.59999389629810485"/>
        <bgColor rgb="FF000000"/>
      </patternFill>
    </fill>
    <fill>
      <patternFill patternType="solid">
        <fgColor theme="4" tint="-0.499984740745262"/>
        <bgColor indexed="64"/>
      </patternFill>
    </fill>
  </fills>
  <borders count="111">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ashed">
        <color theme="2" tint="-0.499984740745262"/>
      </left>
      <right style="dashed">
        <color theme="2" tint="-0.499984740745262"/>
      </right>
      <top/>
      <bottom style="medium">
        <color theme="2" tint="-0.499984740745262"/>
      </bottom>
      <diagonal/>
    </border>
    <border>
      <left style="dashed">
        <color theme="2" tint="-0.499984740745262"/>
      </left>
      <right style="dashed">
        <color theme="2" tint="-0.499984740745262"/>
      </right>
      <top style="medium">
        <color theme="2" tint="-0.499984740745262"/>
      </top>
      <bottom/>
      <diagonal/>
    </border>
    <border>
      <left style="dashed">
        <color theme="2" tint="-0.499984740745262"/>
      </left>
      <right style="dashed">
        <color theme="2" tint="-0.499984740745262"/>
      </right>
      <top style="medium">
        <color theme="2" tint="-0.499984740745262"/>
      </top>
      <bottom style="medium">
        <color indexed="64"/>
      </bottom>
      <diagonal/>
    </border>
    <border>
      <left style="dashed">
        <color theme="2" tint="-0.499984740745262"/>
      </left>
      <right style="dashed">
        <color theme="2" tint="-0.499984740745262"/>
      </right>
      <top style="medium">
        <color theme="2" tint="-0.499984740745262"/>
      </top>
      <bottom style="medium">
        <color theme="2" tint="-0.499984740745262"/>
      </bottom>
      <diagonal/>
    </border>
    <border>
      <left/>
      <right style="medium">
        <color indexed="64"/>
      </right>
      <top style="medium">
        <color indexed="64"/>
      </top>
      <bottom style="medium">
        <color indexed="64"/>
      </bottom>
      <diagonal/>
    </border>
    <border>
      <left style="medium">
        <color indexed="64"/>
      </left>
      <right/>
      <top/>
      <bottom/>
      <diagonal/>
    </border>
    <border>
      <left style="dashed">
        <color theme="2" tint="-0.499984740745262"/>
      </left>
      <right style="dashed">
        <color theme="2" tint="-0.499984740745262"/>
      </right>
      <top style="thin">
        <color indexed="64"/>
      </top>
      <bottom/>
      <diagonal/>
    </border>
    <border>
      <left/>
      <right style="medium">
        <color indexed="64"/>
      </right>
      <top style="medium">
        <color indexed="64"/>
      </top>
      <bottom/>
      <diagonal/>
    </border>
    <border>
      <left style="medium">
        <color indexed="64"/>
      </left>
      <right style="medium">
        <color indexed="64"/>
      </right>
      <top style="medium">
        <color rgb="FF595959"/>
      </top>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style="medium">
        <color indexed="64"/>
      </right>
      <top style="medium">
        <color rgb="FF757171"/>
      </top>
      <bottom style="medium">
        <color rgb="FF757171"/>
      </bottom>
      <diagonal/>
    </border>
    <border>
      <left style="dashed">
        <color rgb="FF757171"/>
      </left>
      <right style="medium">
        <color indexed="64"/>
      </right>
      <top/>
      <bottom style="medium">
        <color rgb="FF757171"/>
      </bottom>
      <diagonal/>
    </border>
    <border>
      <left/>
      <right style="dashed">
        <color rgb="FF757171"/>
      </right>
      <top/>
      <bottom style="medium">
        <color rgb="FF757171"/>
      </bottom>
      <diagonal/>
    </border>
    <border>
      <left style="dashed">
        <color rgb="FF757171"/>
      </left>
      <right style="dashed">
        <color rgb="FF757171"/>
      </right>
      <top/>
      <bottom style="medium">
        <color rgb="FF757171"/>
      </bottom>
      <diagonal/>
    </border>
    <border>
      <left/>
      <right style="medium">
        <color indexed="64"/>
      </right>
      <top/>
      <bottom style="medium">
        <color rgb="FF757171"/>
      </bottom>
      <diagonal/>
    </border>
    <border>
      <left/>
      <right style="dashed">
        <color rgb="FF757171"/>
      </right>
      <top/>
      <bottom/>
      <diagonal/>
    </border>
    <border>
      <left/>
      <right style="thin">
        <color indexed="64"/>
      </right>
      <top/>
      <bottom/>
      <diagonal/>
    </border>
    <border>
      <left style="dashed">
        <color rgb="FF757171"/>
      </left>
      <right/>
      <top/>
      <bottom style="medium">
        <color rgb="FF757171"/>
      </bottom>
      <diagonal/>
    </border>
    <border>
      <left style="medium">
        <color indexed="64"/>
      </left>
      <right style="medium">
        <color indexed="64"/>
      </right>
      <top/>
      <bottom style="medium">
        <color rgb="FF757171"/>
      </bottom>
      <diagonal/>
    </border>
    <border>
      <left style="medium">
        <color indexed="64"/>
      </left>
      <right style="dashed">
        <color rgb="FF757171"/>
      </right>
      <top/>
      <bottom/>
      <diagonal/>
    </border>
    <border>
      <left/>
      <right style="dashed">
        <color rgb="FF757171"/>
      </right>
      <top/>
      <bottom style="medium">
        <color indexed="64"/>
      </bottom>
      <diagonal/>
    </border>
    <border>
      <left/>
      <right/>
      <top/>
      <bottom style="medium">
        <color rgb="FF757171"/>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dashed">
        <color rgb="FF757171"/>
      </right>
      <top style="medium">
        <color rgb="FF757171"/>
      </top>
      <bottom style="medium">
        <color rgb="FF757171"/>
      </bottom>
      <diagonal/>
    </border>
    <border>
      <left/>
      <right style="medium">
        <color indexed="64"/>
      </right>
      <top style="medium">
        <color rgb="FF757171"/>
      </top>
      <bottom style="medium">
        <color rgb="FF757171"/>
      </bottom>
      <diagonal/>
    </border>
    <border>
      <left style="medium">
        <color indexed="64"/>
      </left>
      <right style="medium">
        <color indexed="64"/>
      </right>
      <top/>
      <bottom style="medium">
        <color indexed="64"/>
      </bottom>
      <diagonal/>
    </border>
    <border>
      <left/>
      <right style="thin">
        <color indexed="64"/>
      </right>
      <top/>
      <bottom style="medium">
        <color rgb="FF757171"/>
      </bottom>
      <diagonal/>
    </border>
    <border>
      <left style="dashed">
        <color rgb="FF757171"/>
      </left>
      <right/>
      <top style="medium">
        <color rgb="FF757171"/>
      </top>
      <bottom style="medium">
        <color rgb="FF757171"/>
      </bottom>
      <diagonal/>
    </border>
    <border>
      <left/>
      <right/>
      <top/>
      <bottom style="medium">
        <color indexed="64"/>
      </bottom>
      <diagonal/>
    </border>
    <border>
      <left/>
      <right style="dashed">
        <color rgb="FF757171"/>
      </right>
      <top style="medium">
        <color rgb="FF757171"/>
      </top>
      <bottom style="medium">
        <color indexed="64"/>
      </bottom>
      <diagonal/>
    </border>
    <border>
      <left/>
      <right style="thin">
        <color indexed="64"/>
      </right>
      <top/>
      <bottom style="medium">
        <color indexed="64"/>
      </bottom>
      <diagonal/>
    </border>
    <border>
      <left style="dashed">
        <color rgb="FF757171"/>
      </left>
      <right/>
      <top/>
      <bottom style="medium">
        <color indexed="64"/>
      </bottom>
      <diagonal/>
    </border>
    <border>
      <left style="medium">
        <color indexed="64"/>
      </left>
      <right style="medium">
        <color indexed="64"/>
      </right>
      <top style="medium">
        <color rgb="FF757171"/>
      </top>
      <bottom style="medium">
        <color indexed="64"/>
      </bottom>
      <diagonal/>
    </border>
    <border>
      <left/>
      <right style="thin">
        <color indexed="64"/>
      </right>
      <top style="medium">
        <color rgb="FF757171"/>
      </top>
      <bottom style="medium">
        <color indexed="64"/>
      </bottom>
      <diagonal/>
    </border>
    <border>
      <left style="dashed">
        <color rgb="FF757171"/>
      </left>
      <right/>
      <top style="medium">
        <color rgb="FF757171"/>
      </top>
      <bottom style="medium">
        <color indexed="64"/>
      </bottom>
      <diagonal/>
    </border>
    <border>
      <left/>
      <right/>
      <top style="medium">
        <color rgb="FF757171"/>
      </top>
      <bottom style="medium">
        <color indexed="64"/>
      </bottom>
      <diagonal/>
    </border>
    <border>
      <left style="dashed">
        <color rgb="FF757171"/>
      </left>
      <right style="dashed">
        <color rgb="FF757171"/>
      </right>
      <top style="medium">
        <color rgb="FF757171"/>
      </top>
      <bottom style="medium">
        <color rgb="FF757171"/>
      </bottom>
      <diagonal/>
    </border>
    <border>
      <left style="medium">
        <color indexed="64"/>
      </left>
      <right style="dashed">
        <color rgb="FF757171"/>
      </right>
      <top style="medium">
        <color rgb="FF757171"/>
      </top>
      <bottom style="medium">
        <color rgb="FF757171"/>
      </bottom>
      <diagonal/>
    </border>
    <border>
      <left style="medium">
        <color indexed="64"/>
      </left>
      <right style="dashed">
        <color rgb="FF757171"/>
      </right>
      <top/>
      <bottom style="medium">
        <color rgb="FF757171"/>
      </bottom>
      <diagonal/>
    </border>
    <border>
      <left style="dashed">
        <color rgb="FF757171"/>
      </left>
      <right style="thin">
        <color indexed="64"/>
      </right>
      <top/>
      <bottom style="medium">
        <color rgb="FF757171"/>
      </bottom>
      <diagonal/>
    </border>
    <border>
      <left style="medium">
        <color indexed="64"/>
      </left>
      <right style="medium">
        <color indexed="64"/>
      </right>
      <top/>
      <bottom/>
      <diagonal/>
    </border>
    <border>
      <left style="medium">
        <color indexed="64"/>
      </left>
      <right style="dashed">
        <color rgb="FF757171"/>
      </right>
      <top style="thin">
        <color indexed="64"/>
      </top>
      <bottom style="medium">
        <color rgb="FF757171"/>
      </bottom>
      <diagonal/>
    </border>
    <border>
      <left/>
      <right style="dashed">
        <color rgb="FF757171"/>
      </right>
      <top style="thin">
        <color indexed="64"/>
      </top>
      <bottom/>
      <diagonal/>
    </border>
    <border>
      <left/>
      <right/>
      <top style="medium">
        <color rgb="FF757171"/>
      </top>
      <bottom style="medium">
        <color rgb="FF757171"/>
      </bottom>
      <diagonal/>
    </border>
    <border>
      <left/>
      <right style="dashed">
        <color rgb="FF757171"/>
      </right>
      <top/>
      <bottom style="thin">
        <color indexed="64"/>
      </bottom>
      <diagonal/>
    </border>
    <border>
      <left style="medium">
        <color indexed="64"/>
      </left>
      <right style="medium">
        <color indexed="64"/>
      </right>
      <top style="medium">
        <color rgb="FF757171"/>
      </top>
      <bottom style="thin">
        <color indexed="64"/>
      </bottom>
      <diagonal/>
    </border>
    <border>
      <left/>
      <right style="dashed">
        <color rgb="FF757171"/>
      </right>
      <top style="medium">
        <color rgb="FF757171"/>
      </top>
      <bottom style="thin">
        <color indexed="64"/>
      </bottom>
      <diagonal/>
    </border>
    <border>
      <left/>
      <right style="medium">
        <color indexed="64"/>
      </right>
      <top style="medium">
        <color rgb="FF757171"/>
      </top>
      <bottom style="thin">
        <color indexed="64"/>
      </bottom>
      <diagonal/>
    </border>
    <border>
      <left/>
      <right style="medium">
        <color indexed="64"/>
      </right>
      <top/>
      <bottom style="thin">
        <color indexed="64"/>
      </bottom>
      <diagonal/>
    </border>
    <border>
      <left style="dashed">
        <color rgb="FF757171"/>
      </left>
      <right/>
      <top/>
      <bottom style="thin">
        <color indexed="64"/>
      </bottom>
      <diagonal/>
    </border>
    <border>
      <left/>
      <right style="dashed">
        <color rgb="FF757171"/>
      </right>
      <top style="medium">
        <color rgb="FF757171"/>
      </top>
      <bottom/>
      <diagonal/>
    </border>
    <border>
      <left/>
      <right style="medium">
        <color indexed="64"/>
      </right>
      <top style="medium">
        <color rgb="FF757171"/>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thin">
        <color rgb="FF000000"/>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rgb="FF757171"/>
      </top>
      <bottom/>
      <diagonal/>
    </border>
    <border>
      <left style="medium">
        <color indexed="64"/>
      </left>
      <right style="dashed">
        <color rgb="FF757171"/>
      </right>
      <top style="medium">
        <color rgb="FF757171"/>
      </top>
      <bottom/>
      <diagonal/>
    </border>
    <border>
      <left style="dashed">
        <color rgb="FF757171"/>
      </left>
      <right style="dashed">
        <color rgb="FF757171"/>
      </right>
      <top style="medium">
        <color rgb="FF757171"/>
      </top>
      <bottom/>
      <diagonal/>
    </border>
    <border>
      <left style="dashed">
        <color rgb="FF757171"/>
      </left>
      <right style="medium">
        <color indexed="64"/>
      </right>
      <top style="medium">
        <color rgb="FF757171"/>
      </top>
      <bottom/>
      <diagonal/>
    </border>
    <border>
      <left style="dashed">
        <color rgb="FF757171"/>
      </left>
      <right style="dashed">
        <color rgb="FF757171"/>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0"/>
      </bottom>
      <diagonal/>
    </border>
    <border>
      <left style="thin">
        <color theme="0"/>
      </left>
      <right/>
      <top/>
      <bottom/>
      <diagonal/>
    </border>
    <border>
      <left/>
      <right/>
      <top/>
      <bottom style="thin">
        <color theme="0"/>
      </bottom>
      <diagonal/>
    </border>
    <border>
      <left/>
      <right/>
      <top style="thin">
        <color theme="0"/>
      </top>
      <bottom/>
      <diagonal/>
    </border>
    <border>
      <left/>
      <right style="medium">
        <color theme="1"/>
      </right>
      <top/>
      <bottom/>
      <diagonal/>
    </border>
    <border>
      <left/>
      <right/>
      <top/>
      <bottom style="medium">
        <color theme="1"/>
      </bottom>
      <diagonal/>
    </border>
    <border>
      <left style="medium">
        <color theme="1"/>
      </left>
      <right style="thin">
        <color indexed="64"/>
      </right>
      <top style="medium">
        <color theme="1"/>
      </top>
      <bottom style="thin">
        <color theme="0"/>
      </bottom>
      <diagonal/>
    </border>
    <border>
      <left style="thin">
        <color indexed="64"/>
      </left>
      <right style="thin">
        <color indexed="64"/>
      </right>
      <top style="medium">
        <color theme="1"/>
      </top>
      <bottom style="thin">
        <color theme="0"/>
      </bottom>
      <diagonal/>
    </border>
    <border>
      <left style="thin">
        <color indexed="64"/>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thin">
        <color theme="0"/>
      </bottom>
      <diagonal/>
    </border>
    <border>
      <left/>
      <right style="medium">
        <color theme="1"/>
      </right>
      <top/>
      <bottom style="thin">
        <color theme="0"/>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medium">
        <color theme="1"/>
      </left>
      <right/>
      <top style="thin">
        <color theme="0"/>
      </top>
      <bottom/>
      <diagonal/>
    </border>
    <border>
      <left style="thin">
        <color theme="0"/>
      </left>
      <right style="thin">
        <color theme="0"/>
      </right>
      <top/>
      <bottom/>
      <diagonal/>
    </border>
    <border>
      <left style="medium">
        <color theme="1"/>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style="thin">
        <color theme="0"/>
      </left>
      <right/>
      <top style="thin">
        <color theme="0"/>
      </top>
      <bottom/>
      <diagonal/>
    </border>
    <border>
      <left style="thin">
        <color theme="0"/>
      </left>
      <right/>
      <top style="thin">
        <color theme="0"/>
      </top>
      <bottom style="medium">
        <color theme="1"/>
      </bottom>
      <diagonal/>
    </border>
    <border>
      <left style="medium">
        <color theme="1"/>
      </left>
      <right style="thin">
        <color theme="0"/>
      </right>
      <top style="thin">
        <color theme="0"/>
      </top>
      <bottom/>
      <diagonal/>
    </border>
  </borders>
  <cellStyleXfs count="2">
    <xf numFmtId="0" fontId="0" fillId="0" borderId="0"/>
    <xf numFmtId="9" fontId="16" fillId="0" borderId="0" applyFont="0" applyFill="0" applyBorder="0" applyAlignment="0" applyProtection="0"/>
  </cellStyleXfs>
  <cellXfs count="338">
    <xf numFmtId="0" fontId="0" fillId="0" borderId="0" xfId="0"/>
    <xf numFmtId="0" fontId="1" fillId="5" borderId="9"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3" fillId="0" borderId="0" xfId="0" applyFont="1"/>
    <xf numFmtId="0" fontId="13" fillId="9" borderId="0" xfId="0" applyFont="1" applyFill="1"/>
    <xf numFmtId="0" fontId="0" fillId="9" borderId="0" xfId="0" applyFill="1"/>
    <xf numFmtId="3" fontId="0" fillId="0" borderId="0" xfId="0" applyNumberFormat="1"/>
    <xf numFmtId="0" fontId="0" fillId="0" borderId="0" xfId="0" applyAlignment="1">
      <alignment vertical="center"/>
    </xf>
    <xf numFmtId="0" fontId="14" fillId="0" borderId="0" xfId="0" applyFont="1"/>
    <xf numFmtId="0" fontId="15" fillId="0" borderId="0" xfId="0" applyFont="1"/>
    <xf numFmtId="0" fontId="1" fillId="7" borderId="15" xfId="0" applyFont="1" applyFill="1" applyBorder="1" applyAlignment="1">
      <alignment horizontal="center" vertical="center" wrapText="1"/>
    </xf>
    <xf numFmtId="0" fontId="4" fillId="10" borderId="0" xfId="0" applyFont="1" applyFill="1" applyAlignment="1">
      <alignment horizontal="center" vertical="center"/>
    </xf>
    <xf numFmtId="0" fontId="4" fillId="0" borderId="0" xfId="0" applyFont="1" applyAlignment="1">
      <alignment horizontal="center" vertical="center"/>
    </xf>
    <xf numFmtId="0" fontId="4" fillId="10" borderId="0" xfId="0" applyFont="1" applyFill="1" applyAlignment="1">
      <alignment vertical="center"/>
    </xf>
    <xf numFmtId="0" fontId="4" fillId="10" borderId="0" xfId="0" applyFont="1" applyFill="1" applyAlignment="1">
      <alignment horizontal="center" vertical="center" wrapText="1"/>
    </xf>
    <xf numFmtId="3" fontId="4" fillId="10" borderId="0" xfId="0" applyNumberFormat="1" applyFont="1" applyFill="1" applyAlignment="1">
      <alignment horizontal="center" vertical="center" wrapText="1"/>
    </xf>
    <xf numFmtId="0" fontId="18" fillId="10" borderId="0" xfId="0" applyFont="1" applyFill="1" applyAlignment="1">
      <alignment horizontal="center" vertical="center" wrapText="1"/>
    </xf>
    <xf numFmtId="0" fontId="4" fillId="11" borderId="2"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14" fillId="11" borderId="5"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2" borderId="0" xfId="0" applyFont="1" applyFill="1" applyAlignment="1">
      <alignment horizontal="center" vertical="center" wrapText="1"/>
    </xf>
    <xf numFmtId="0" fontId="4" fillId="16" borderId="6" xfId="0" applyFont="1" applyFill="1" applyBorder="1" applyAlignment="1">
      <alignment horizontal="center" vertical="center" wrapText="1"/>
    </xf>
    <xf numFmtId="0" fontId="4" fillId="16" borderId="18" xfId="0" applyFont="1" applyFill="1" applyBorder="1" applyAlignment="1">
      <alignment horizontal="center" vertical="center" wrapText="1"/>
    </xf>
    <xf numFmtId="0" fontId="4" fillId="17" borderId="6" xfId="0" applyFont="1" applyFill="1" applyBorder="1" applyAlignment="1">
      <alignment horizontal="left" vertical="center" wrapText="1"/>
    </xf>
    <xf numFmtId="0" fontId="4" fillId="17" borderId="18" xfId="0" applyFont="1" applyFill="1" applyBorder="1" applyAlignment="1">
      <alignment horizontal="left" vertical="center" wrapText="1"/>
    </xf>
    <xf numFmtId="0" fontId="14" fillId="11" borderId="19" xfId="0" applyFont="1" applyFill="1" applyBorder="1" applyAlignment="1">
      <alignment vertical="center" wrapText="1"/>
    </xf>
    <xf numFmtId="0" fontId="4" fillId="20" borderId="6" xfId="0" applyFont="1" applyFill="1" applyBorder="1" applyAlignment="1">
      <alignment horizontal="center" vertical="center" wrapText="1"/>
    </xf>
    <xf numFmtId="0" fontId="4" fillId="20" borderId="18" xfId="0" applyFont="1" applyFill="1" applyBorder="1" applyAlignment="1">
      <alignment horizontal="center" vertical="center" wrapText="1"/>
    </xf>
    <xf numFmtId="0" fontId="4" fillId="20" borderId="6" xfId="0" applyFont="1" applyFill="1" applyBorder="1" applyAlignment="1">
      <alignment horizontal="left" vertical="center" wrapText="1"/>
    </xf>
    <xf numFmtId="0" fontId="4" fillId="21" borderId="6" xfId="0" applyFont="1" applyFill="1" applyBorder="1" applyAlignment="1">
      <alignment horizontal="center" vertical="center" wrapText="1"/>
    </xf>
    <xf numFmtId="3" fontId="4" fillId="20" borderId="6" xfId="0" applyNumberFormat="1" applyFont="1" applyFill="1" applyBorder="1" applyAlignment="1">
      <alignment horizontal="center" vertical="center" wrapText="1"/>
    </xf>
    <xf numFmtId="0" fontId="4" fillId="22" borderId="6" xfId="0" applyFont="1" applyFill="1" applyBorder="1" applyAlignment="1">
      <alignment horizontal="center" vertical="center" wrapText="1"/>
    </xf>
    <xf numFmtId="0" fontId="4" fillId="22" borderId="20"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22" xfId="0" applyFont="1" applyFill="1" applyBorder="1" applyAlignment="1">
      <alignment horizontal="center" vertical="center" wrapText="1"/>
    </xf>
    <xf numFmtId="0" fontId="4" fillId="10" borderId="23" xfId="0" applyFont="1" applyFill="1" applyBorder="1" applyAlignment="1">
      <alignment vertical="center" wrapText="1"/>
    </xf>
    <xf numFmtId="0" fontId="19" fillId="23" borderId="0" xfId="0" applyFont="1" applyFill="1" applyAlignment="1">
      <alignment horizontal="center" vertical="center"/>
    </xf>
    <xf numFmtId="0" fontId="4" fillId="10" borderId="24"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2" fillId="10" borderId="25" xfId="0" applyFont="1" applyFill="1" applyBorder="1" applyAlignment="1">
      <alignment horizontal="center" vertical="center" wrapText="1"/>
    </xf>
    <xf numFmtId="0" fontId="4" fillId="10" borderId="25" xfId="0" applyFont="1" applyFill="1" applyBorder="1" applyAlignment="1">
      <alignment vertical="center" wrapText="1"/>
    </xf>
    <xf numFmtId="0" fontId="4" fillId="10" borderId="26" xfId="0" applyFont="1" applyFill="1" applyBorder="1" applyAlignment="1">
      <alignment horizontal="center" vertical="center" wrapText="1"/>
    </xf>
    <xf numFmtId="3" fontId="4" fillId="10" borderId="26" xfId="0" applyNumberFormat="1" applyFont="1" applyFill="1" applyBorder="1" applyAlignment="1">
      <alignment horizontal="center" vertical="center" wrapText="1"/>
    </xf>
    <xf numFmtId="0" fontId="4" fillId="10" borderId="27" xfId="0" applyFont="1" applyFill="1" applyBorder="1" applyAlignment="1">
      <alignment horizontal="center" vertical="center" wrapText="1"/>
    </xf>
    <xf numFmtId="0" fontId="4" fillId="10" borderId="28"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23" borderId="23" xfId="0" applyFont="1" applyFill="1" applyBorder="1" applyAlignment="1">
      <alignment horizontal="center" vertical="center" wrapText="1"/>
    </xf>
    <xf numFmtId="0" fontId="4" fillId="10" borderId="26" xfId="0" applyFont="1" applyFill="1" applyBorder="1" applyAlignment="1">
      <alignment vertical="center" wrapText="1"/>
    </xf>
    <xf numFmtId="0" fontId="4" fillId="10" borderId="30" xfId="0" applyFont="1" applyFill="1" applyBorder="1" applyAlignment="1">
      <alignment vertical="center" wrapText="1"/>
    </xf>
    <xf numFmtId="0" fontId="20" fillId="10" borderId="31" xfId="0" applyFont="1" applyFill="1" applyBorder="1" applyAlignment="1">
      <alignment wrapText="1"/>
    </xf>
    <xf numFmtId="0" fontId="4" fillId="10" borderId="32" xfId="0" applyFont="1" applyFill="1" applyBorder="1" applyAlignment="1">
      <alignment vertical="center" wrapText="1"/>
    </xf>
    <xf numFmtId="0" fontId="4" fillId="10" borderId="33"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4" fillId="23" borderId="0" xfId="0" applyFont="1" applyFill="1" applyAlignment="1">
      <alignment horizontal="center" vertical="center"/>
    </xf>
    <xf numFmtId="0" fontId="2" fillId="10" borderId="0" xfId="0" applyFont="1" applyFill="1" applyAlignment="1">
      <alignment horizontal="center" vertical="center" wrapText="1"/>
    </xf>
    <xf numFmtId="0" fontId="4" fillId="10" borderId="7" xfId="0" applyFont="1" applyFill="1" applyBorder="1" applyAlignment="1">
      <alignment horizontal="left" vertical="center" wrapText="1"/>
    </xf>
    <xf numFmtId="0" fontId="4" fillId="10" borderId="3" xfId="0" applyFont="1" applyFill="1" applyBorder="1" applyAlignment="1">
      <alignment vertical="center" wrapText="1"/>
    </xf>
    <xf numFmtId="0" fontId="4" fillId="10" borderId="33" xfId="0" applyFont="1" applyFill="1" applyBorder="1" applyAlignment="1">
      <alignment vertical="center" wrapText="1"/>
    </xf>
    <xf numFmtId="0" fontId="5" fillId="10" borderId="34" xfId="0" applyFont="1" applyFill="1" applyBorder="1" applyAlignment="1">
      <alignment horizontal="justify" vertical="center"/>
    </xf>
    <xf numFmtId="0" fontId="4" fillId="10" borderId="35" xfId="0" applyFont="1" applyFill="1" applyBorder="1" applyAlignment="1">
      <alignment horizontal="center" vertical="center" wrapText="1"/>
    </xf>
    <xf numFmtId="0" fontId="4" fillId="10" borderId="36" xfId="0" applyFont="1" applyFill="1" applyBorder="1" applyAlignment="1">
      <alignment horizontal="center" vertical="center"/>
    </xf>
    <xf numFmtId="0" fontId="4" fillId="10" borderId="23" xfId="0" applyFont="1" applyFill="1" applyBorder="1" applyAlignment="1">
      <alignment horizontal="justify" vertical="center" wrapText="1"/>
    </xf>
    <xf numFmtId="0" fontId="4" fillId="23" borderId="37" xfId="0" applyFont="1" applyFill="1" applyBorder="1" applyAlignment="1">
      <alignment horizontal="center" vertical="center" wrapText="1"/>
    </xf>
    <xf numFmtId="0" fontId="4" fillId="10" borderId="37" xfId="0" applyFont="1" applyFill="1" applyBorder="1" applyAlignment="1">
      <alignment horizontal="center" vertical="center" wrapText="1"/>
    </xf>
    <xf numFmtId="0" fontId="2" fillId="10" borderId="38" xfId="0" applyFont="1" applyFill="1" applyBorder="1" applyAlignment="1">
      <alignment horizontal="center" vertical="center" wrapText="1"/>
    </xf>
    <xf numFmtId="0" fontId="4" fillId="10" borderId="13" xfId="0" applyFont="1" applyFill="1" applyBorder="1" applyAlignment="1">
      <alignment horizontal="left" vertical="center" wrapText="1"/>
    </xf>
    <xf numFmtId="0" fontId="4" fillId="10" borderId="13" xfId="0" applyFont="1" applyFill="1" applyBorder="1" applyAlignment="1">
      <alignment vertical="center" wrapText="1"/>
    </xf>
    <xf numFmtId="0" fontId="4" fillId="10" borderId="0" xfId="0" applyFont="1" applyFill="1" applyAlignment="1">
      <alignment vertical="center" wrapText="1"/>
    </xf>
    <xf numFmtId="0" fontId="20" fillId="10" borderId="39" xfId="0" applyFont="1" applyFill="1" applyBorder="1" applyAlignment="1">
      <alignment wrapText="1"/>
    </xf>
    <xf numFmtId="3" fontId="2" fillId="10" borderId="23" xfId="0" applyNumberFormat="1" applyFont="1" applyFill="1" applyBorder="1" applyAlignment="1">
      <alignment horizontal="center" vertical="center" wrapText="1"/>
    </xf>
    <xf numFmtId="0" fontId="4" fillId="10" borderId="40" xfId="0" applyFont="1" applyFill="1" applyBorder="1" applyAlignment="1">
      <alignment horizontal="center" vertical="center" wrapText="1"/>
    </xf>
    <xf numFmtId="0" fontId="4" fillId="10" borderId="34" xfId="0" applyFont="1" applyFill="1" applyBorder="1" applyAlignment="1">
      <alignment horizontal="left" vertical="center" wrapText="1"/>
    </xf>
    <xf numFmtId="0" fontId="20" fillId="10" borderId="34" xfId="0" applyFont="1" applyFill="1" applyBorder="1" applyAlignment="1">
      <alignment wrapText="1"/>
    </xf>
    <xf numFmtId="0" fontId="4" fillId="10" borderId="0" xfId="0" applyFont="1" applyFill="1" applyAlignment="1">
      <alignment horizontal="left" vertical="center" wrapText="1"/>
    </xf>
    <xf numFmtId="0" fontId="4" fillId="10" borderId="14" xfId="0" applyFont="1" applyFill="1" applyBorder="1" applyAlignment="1">
      <alignment vertical="center" wrapText="1"/>
    </xf>
    <xf numFmtId="0" fontId="4" fillId="10" borderId="39" xfId="0" applyFont="1" applyFill="1" applyBorder="1" applyAlignment="1">
      <alignment vertical="center" wrapText="1"/>
    </xf>
    <xf numFmtId="0" fontId="4" fillId="11" borderId="34" xfId="0" applyFont="1" applyFill="1" applyBorder="1" applyAlignment="1">
      <alignment vertical="center" wrapText="1"/>
    </xf>
    <xf numFmtId="0" fontId="20" fillId="10" borderId="0" xfId="0" applyFont="1" applyFill="1" applyAlignment="1">
      <alignment wrapText="1"/>
    </xf>
    <xf numFmtId="0" fontId="4" fillId="10" borderId="22" xfId="0" applyFont="1" applyFill="1" applyBorder="1" applyAlignment="1">
      <alignment vertical="center" wrapText="1"/>
    </xf>
    <xf numFmtId="0" fontId="4" fillId="10" borderId="39" xfId="0" applyFont="1" applyFill="1" applyBorder="1" applyAlignment="1">
      <alignment horizontal="center" vertical="center" wrapText="1"/>
    </xf>
    <xf numFmtId="0" fontId="4" fillId="10" borderId="31" xfId="0" applyFont="1" applyFill="1" applyBorder="1" applyAlignment="1">
      <alignment horizontal="justify" vertical="center" wrapText="1"/>
    </xf>
    <xf numFmtId="0" fontId="4" fillId="23" borderId="31"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4" fillId="10" borderId="42" xfId="0" applyFont="1" applyFill="1" applyBorder="1" applyAlignment="1">
      <alignment vertical="center" wrapText="1"/>
    </xf>
    <xf numFmtId="3" fontId="4" fillId="10" borderId="39" xfId="0" applyNumberFormat="1" applyFont="1" applyFill="1" applyBorder="1" applyAlignment="1">
      <alignment horizontal="center" vertical="center" wrapText="1"/>
    </xf>
    <xf numFmtId="0" fontId="4" fillId="10" borderId="31" xfId="0" applyFont="1" applyFill="1" applyBorder="1" applyAlignment="1">
      <alignment vertical="center" wrapText="1"/>
    </xf>
    <xf numFmtId="0" fontId="4" fillId="10" borderId="43" xfId="0" applyFont="1" applyFill="1" applyBorder="1" applyAlignment="1">
      <alignment vertical="center" wrapText="1"/>
    </xf>
    <xf numFmtId="3" fontId="2" fillId="10" borderId="31" xfId="0" applyNumberFormat="1"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46" xfId="0" applyFont="1" applyFill="1" applyBorder="1" applyAlignment="1">
      <alignment horizontal="center" vertical="center" wrapText="1"/>
    </xf>
    <xf numFmtId="0" fontId="4" fillId="10" borderId="43" xfId="0" applyFont="1" applyFill="1" applyBorder="1" applyAlignment="1">
      <alignment horizontal="justify" vertical="center" wrapText="1"/>
    </xf>
    <xf numFmtId="0" fontId="4" fillId="14" borderId="43" xfId="0" applyFont="1" applyFill="1" applyBorder="1" applyAlignment="1">
      <alignment horizontal="center" vertical="center" wrapText="1"/>
    </xf>
    <xf numFmtId="0" fontId="4" fillId="10" borderId="43" xfId="0" applyFont="1" applyFill="1" applyBorder="1" applyAlignment="1">
      <alignment horizontal="center" vertical="center" wrapText="1"/>
    </xf>
    <xf numFmtId="0" fontId="4" fillId="10" borderId="34" xfId="0" applyFont="1" applyFill="1" applyBorder="1" applyAlignment="1">
      <alignment vertical="center" wrapText="1"/>
    </xf>
    <xf numFmtId="3" fontId="2" fillId="10" borderId="43" xfId="0" applyNumberFormat="1" applyFont="1" applyFill="1" applyBorder="1" applyAlignment="1">
      <alignment horizontal="center" vertical="center" wrapText="1"/>
    </xf>
    <xf numFmtId="0" fontId="4" fillId="10" borderId="47" xfId="0" applyFont="1" applyFill="1" applyBorder="1" applyAlignment="1">
      <alignment horizontal="center" vertical="center" wrapText="1"/>
    </xf>
    <xf numFmtId="0" fontId="4" fillId="10" borderId="49" xfId="0" applyFont="1" applyFill="1" applyBorder="1" applyAlignment="1">
      <alignment vertical="center" wrapText="1"/>
    </xf>
    <xf numFmtId="0" fontId="4" fillId="11" borderId="39" xfId="0" applyFont="1" applyFill="1" applyBorder="1" applyAlignment="1">
      <alignment vertical="center" wrapText="1"/>
    </xf>
    <xf numFmtId="0" fontId="4" fillId="11" borderId="43" xfId="0" applyFont="1" applyFill="1" applyBorder="1" applyAlignment="1">
      <alignment vertical="center" wrapText="1"/>
    </xf>
    <xf numFmtId="0" fontId="4" fillId="10" borderId="50" xfId="0" applyFont="1" applyFill="1" applyBorder="1" applyAlignment="1">
      <alignment vertical="center" wrapText="1"/>
    </xf>
    <xf numFmtId="0" fontId="7" fillId="10" borderId="37" xfId="0" applyFont="1" applyFill="1" applyBorder="1" applyAlignment="1">
      <alignment horizontal="center" vertical="center" wrapText="1"/>
    </xf>
    <xf numFmtId="0" fontId="9" fillId="10" borderId="37" xfId="0" applyFont="1" applyFill="1" applyBorder="1" applyAlignment="1">
      <alignment horizontal="center" vertical="center" wrapText="1"/>
    </xf>
    <xf numFmtId="0" fontId="4" fillId="10" borderId="37" xfId="0" applyFont="1" applyFill="1" applyBorder="1" applyAlignment="1">
      <alignment vertical="center" wrapText="1"/>
    </xf>
    <xf numFmtId="3" fontId="4" fillId="10" borderId="37" xfId="0" applyNumberFormat="1" applyFont="1" applyFill="1" applyBorder="1" applyAlignment="1">
      <alignment vertical="center" wrapText="1"/>
    </xf>
    <xf numFmtId="0" fontId="4" fillId="10" borderId="24" xfId="0" applyFont="1" applyFill="1" applyBorder="1" applyAlignment="1">
      <alignment vertical="center" wrapText="1"/>
    </xf>
    <xf numFmtId="3" fontId="4" fillId="10" borderId="51" xfId="0" applyNumberFormat="1" applyFont="1" applyFill="1" applyBorder="1" applyAlignment="1">
      <alignment horizontal="center" vertical="center" wrapText="1"/>
    </xf>
    <xf numFmtId="3" fontId="4" fillId="10" borderId="37" xfId="0" applyNumberFormat="1" applyFont="1" applyFill="1" applyBorder="1" applyAlignment="1">
      <alignment horizontal="center" vertical="center" wrapText="1"/>
    </xf>
    <xf numFmtId="0" fontId="4" fillId="10" borderId="24" xfId="0" applyFont="1" applyFill="1" applyBorder="1" applyAlignment="1">
      <alignment horizontal="left" vertical="center" wrapText="1"/>
    </xf>
    <xf numFmtId="0" fontId="2" fillId="10" borderId="23" xfId="0" applyFont="1" applyFill="1" applyBorder="1" applyAlignment="1">
      <alignment horizontal="center" vertical="center" wrapText="1"/>
    </xf>
    <xf numFmtId="3" fontId="4" fillId="10" borderId="23" xfId="0" applyNumberFormat="1" applyFont="1" applyFill="1" applyBorder="1" applyAlignment="1">
      <alignment vertical="center" wrapText="1"/>
    </xf>
    <xf numFmtId="3" fontId="4" fillId="10" borderId="23" xfId="0" applyNumberFormat="1" applyFont="1" applyFill="1" applyBorder="1" applyAlignment="1">
      <alignment horizontal="center" vertical="center" wrapText="1"/>
    </xf>
    <xf numFmtId="3" fontId="4" fillId="10" borderId="52" xfId="0" applyNumberFormat="1" applyFont="1" applyFill="1" applyBorder="1" applyAlignment="1">
      <alignment horizontal="center" vertical="center" wrapText="1"/>
    </xf>
    <xf numFmtId="0" fontId="7" fillId="10" borderId="23" xfId="0" applyFont="1" applyFill="1" applyBorder="1" applyAlignment="1">
      <alignment horizontal="center" vertical="center" wrapText="1"/>
    </xf>
    <xf numFmtId="0" fontId="9" fillId="10" borderId="23"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4" fillId="10" borderId="23" xfId="0" applyFont="1" applyFill="1" applyBorder="1" applyAlignment="1">
      <alignment horizontal="left" vertical="center" wrapText="1"/>
    </xf>
    <xf numFmtId="3" fontId="4" fillId="10" borderId="23" xfId="0" applyNumberFormat="1" applyFont="1" applyFill="1" applyBorder="1" applyAlignment="1">
      <alignment horizontal="left" vertical="center" wrapText="1"/>
    </xf>
    <xf numFmtId="0" fontId="9" fillId="10" borderId="23" xfId="0" applyFont="1" applyFill="1" applyBorder="1" applyAlignment="1">
      <alignment horizontal="left" vertical="center" wrapText="1"/>
    </xf>
    <xf numFmtId="0" fontId="2" fillId="10" borderId="25" xfId="0" applyFont="1" applyFill="1" applyBorder="1" applyAlignment="1">
      <alignment vertical="center" wrapText="1"/>
    </xf>
    <xf numFmtId="3" fontId="4" fillId="10" borderId="40" xfId="0" applyNumberFormat="1" applyFont="1" applyFill="1" applyBorder="1" applyAlignment="1">
      <alignment horizontal="center" vertical="center" wrapText="1"/>
    </xf>
    <xf numFmtId="3" fontId="4" fillId="10" borderId="28" xfId="0" applyNumberFormat="1" applyFont="1" applyFill="1" applyBorder="1" applyAlignment="1">
      <alignment horizontal="center" vertical="center" wrapText="1"/>
    </xf>
    <xf numFmtId="0" fontId="23" fillId="23" borderId="23" xfId="0" applyFont="1" applyFill="1" applyBorder="1" applyAlignment="1">
      <alignment horizontal="center" vertical="center" wrapText="1"/>
    </xf>
    <xf numFmtId="0" fontId="24" fillId="10" borderId="23" xfId="0" applyFont="1" applyFill="1" applyBorder="1" applyAlignment="1">
      <alignment horizontal="center" vertical="center" wrapText="1"/>
    </xf>
    <xf numFmtId="3" fontId="4" fillId="10" borderId="24" xfId="0" applyNumberFormat="1" applyFont="1" applyFill="1" applyBorder="1" applyAlignment="1">
      <alignment horizontal="center" vertical="center" wrapText="1"/>
    </xf>
    <xf numFmtId="0" fontId="2" fillId="10" borderId="40" xfId="0" applyFont="1" applyFill="1" applyBorder="1" applyAlignment="1">
      <alignment horizontal="center" vertical="center" wrapText="1"/>
    </xf>
    <xf numFmtId="0" fontId="4" fillId="10" borderId="53" xfId="0" applyFont="1" applyFill="1" applyBorder="1" applyAlignment="1">
      <alignment horizontal="center" vertical="center" wrapText="1"/>
    </xf>
    <xf numFmtId="0" fontId="8" fillId="10" borderId="25" xfId="0" applyFont="1" applyFill="1" applyBorder="1" applyAlignment="1">
      <alignment vertical="center" wrapText="1"/>
    </xf>
    <xf numFmtId="0" fontId="4" fillId="24" borderId="0" xfId="0" applyFont="1" applyFill="1" applyAlignment="1">
      <alignment horizontal="center" vertical="center" wrapText="1"/>
    </xf>
    <xf numFmtId="0" fontId="4" fillId="24" borderId="56" xfId="0" applyFont="1" applyFill="1" applyBorder="1" applyAlignment="1">
      <alignment horizontal="center" vertical="center" wrapText="1"/>
    </xf>
    <xf numFmtId="0" fontId="4" fillId="10" borderId="29" xfId="0" applyFont="1" applyFill="1" applyBorder="1" applyAlignment="1">
      <alignment horizontal="left" vertical="center" wrapText="1"/>
    </xf>
    <xf numFmtId="0" fontId="4" fillId="24" borderId="23" xfId="0" applyFont="1" applyFill="1" applyBorder="1" applyAlignment="1">
      <alignment horizontal="center" vertical="center" wrapText="1"/>
    </xf>
    <xf numFmtId="0" fontId="4" fillId="10" borderId="25" xfId="0" applyFont="1" applyFill="1" applyBorder="1" applyAlignment="1">
      <alignment horizontal="center" vertical="center" wrapText="1"/>
    </xf>
    <xf numFmtId="0" fontId="4" fillId="11" borderId="23" xfId="0" applyFont="1" applyFill="1" applyBorder="1" applyAlignment="1">
      <alignment vertical="center" wrapText="1"/>
    </xf>
    <xf numFmtId="0" fontId="11" fillId="10" borderId="25" xfId="0" applyFont="1" applyFill="1" applyBorder="1" applyAlignment="1">
      <alignment vertical="center" wrapText="1"/>
    </xf>
    <xf numFmtId="0" fontId="4" fillId="24" borderId="0" xfId="0" applyFont="1" applyFill="1" applyAlignment="1">
      <alignment horizontal="center" vertical="center"/>
    </xf>
    <xf numFmtId="0" fontId="4" fillId="10" borderId="57" xfId="0" applyFont="1" applyFill="1" applyBorder="1" applyAlignment="1">
      <alignment horizontal="center" vertical="center" wrapText="1"/>
    </xf>
    <xf numFmtId="0" fontId="4" fillId="10" borderId="37" xfId="0" applyFont="1" applyFill="1" applyBorder="1" applyAlignment="1">
      <alignment horizontal="justify" vertical="center" wrapText="1"/>
    </xf>
    <xf numFmtId="0" fontId="4" fillId="14" borderId="37" xfId="0" applyFont="1" applyFill="1" applyBorder="1" applyAlignment="1">
      <alignment horizontal="center" vertical="center" wrapText="1"/>
    </xf>
    <xf numFmtId="0" fontId="4" fillId="25" borderId="23" xfId="0" applyFont="1" applyFill="1" applyBorder="1" applyAlignment="1">
      <alignment horizontal="center" vertical="center" wrapText="1"/>
    </xf>
    <xf numFmtId="0" fontId="4" fillId="10" borderId="52" xfId="0" applyFont="1" applyFill="1" applyBorder="1" applyAlignment="1">
      <alignment horizontal="center" vertical="center" wrapText="1"/>
    </xf>
    <xf numFmtId="3" fontId="2" fillId="10" borderId="52" xfId="0" applyNumberFormat="1" applyFont="1" applyFill="1" applyBorder="1" applyAlignment="1">
      <alignment horizontal="center" vertical="center" wrapText="1"/>
    </xf>
    <xf numFmtId="0" fontId="4" fillId="25" borderId="24" xfId="0" applyFont="1" applyFill="1" applyBorder="1" applyAlignment="1">
      <alignment horizontal="center" vertical="center" wrapText="1"/>
    </xf>
    <xf numFmtId="0" fontId="4" fillId="14" borderId="23" xfId="0" applyFont="1" applyFill="1" applyBorder="1" applyAlignment="1">
      <alignment horizontal="center" vertical="center" wrapText="1"/>
    </xf>
    <xf numFmtId="0" fontId="14" fillId="10" borderId="0" xfId="0" applyFont="1" applyFill="1" applyAlignment="1">
      <alignment wrapText="1"/>
    </xf>
    <xf numFmtId="0" fontId="4" fillId="14" borderId="24" xfId="0" applyFont="1" applyFill="1" applyBorder="1" applyAlignment="1">
      <alignment horizontal="center" vertical="center" wrapText="1"/>
    </xf>
    <xf numFmtId="0" fontId="18" fillId="10" borderId="29" xfId="0" applyFont="1" applyFill="1" applyBorder="1" applyAlignment="1">
      <alignment horizontal="center" vertical="center" wrapText="1"/>
    </xf>
    <xf numFmtId="0" fontId="4" fillId="10" borderId="55" xfId="0" applyFont="1" applyFill="1" applyBorder="1" applyAlignment="1">
      <alignment horizontal="left" vertical="center" wrapText="1"/>
    </xf>
    <xf numFmtId="164" fontId="4" fillId="10" borderId="23" xfId="0" applyNumberFormat="1" applyFont="1" applyFill="1" applyBorder="1" applyAlignment="1">
      <alignment horizontal="center" vertical="center" wrapText="1"/>
    </xf>
    <xf numFmtId="164" fontId="4" fillId="10" borderId="40" xfId="0" applyNumberFormat="1" applyFont="1" applyFill="1" applyBorder="1" applyAlignment="1">
      <alignment horizontal="center" vertical="center" wrapText="1"/>
    </xf>
    <xf numFmtId="164" fontId="4" fillId="10" borderId="28" xfId="0" applyNumberFormat="1" applyFont="1" applyFill="1" applyBorder="1" applyAlignment="1">
      <alignment horizontal="center" vertical="center" wrapText="1"/>
    </xf>
    <xf numFmtId="0" fontId="4" fillId="10" borderId="52" xfId="0" applyFont="1" applyFill="1" applyBorder="1" applyAlignment="1">
      <alignment horizontal="left" vertical="center" wrapText="1"/>
    </xf>
    <xf numFmtId="0" fontId="2" fillId="10" borderId="26" xfId="0" applyFont="1" applyFill="1" applyBorder="1" applyAlignment="1">
      <alignment horizontal="center" vertical="center" wrapText="1"/>
    </xf>
    <xf numFmtId="0" fontId="4" fillId="10" borderId="58" xfId="0" applyFont="1" applyFill="1" applyBorder="1" applyAlignment="1">
      <alignment horizontal="center" vertical="center" wrapText="1"/>
    </xf>
    <xf numFmtId="0" fontId="4" fillId="10" borderId="32" xfId="0" applyNumberFormat="1" applyFont="1" applyFill="1" applyBorder="1" applyAlignment="1">
      <alignment horizontal="center" vertical="center" wrapText="1"/>
    </xf>
    <xf numFmtId="0" fontId="2" fillId="10" borderId="37" xfId="0" applyFont="1" applyFill="1" applyBorder="1" applyAlignment="1">
      <alignment horizontal="center" vertical="center" wrapText="1"/>
    </xf>
    <xf numFmtId="3" fontId="2" fillId="10" borderId="26" xfId="0" applyNumberFormat="1" applyFont="1" applyFill="1" applyBorder="1" applyAlignment="1">
      <alignment horizontal="center" vertical="center" wrapText="1"/>
    </xf>
    <xf numFmtId="0" fontId="18" fillId="10" borderId="54" xfId="0" applyFont="1" applyFill="1" applyBorder="1" applyAlignment="1">
      <alignment horizontal="center" vertical="center" wrapText="1"/>
    </xf>
    <xf numFmtId="0" fontId="4" fillId="25" borderId="26" xfId="0" applyFont="1" applyFill="1" applyBorder="1" applyAlignment="1">
      <alignment horizontal="center" vertical="center" wrapText="1"/>
    </xf>
    <xf numFmtId="0" fontId="4" fillId="10" borderId="52" xfId="0" applyFont="1" applyFill="1" applyBorder="1" applyAlignment="1">
      <alignment vertical="center" wrapText="1"/>
    </xf>
    <xf numFmtId="3" fontId="2" fillId="10" borderId="37" xfId="0" applyNumberFormat="1" applyFont="1" applyFill="1" applyBorder="1" applyAlignment="1">
      <alignment horizontal="center" vertical="center" wrapText="1"/>
    </xf>
    <xf numFmtId="0" fontId="18" fillId="10" borderId="59" xfId="0" applyFont="1" applyFill="1" applyBorder="1" applyAlignment="1">
      <alignment horizontal="center" vertical="center" wrapText="1"/>
    </xf>
    <xf numFmtId="0" fontId="4" fillId="10" borderId="30" xfId="0" applyFont="1" applyFill="1" applyBorder="1" applyAlignment="1">
      <alignment horizontal="left" vertical="center" wrapText="1"/>
    </xf>
    <xf numFmtId="0" fontId="4" fillId="23" borderId="60" xfId="0" applyFont="1" applyFill="1" applyBorder="1" applyAlignment="1">
      <alignment horizontal="center" vertical="center" wrapText="1"/>
    </xf>
    <xf numFmtId="0" fontId="4" fillId="10" borderId="60" xfId="0" applyFont="1" applyFill="1" applyBorder="1" applyAlignment="1">
      <alignment horizontal="center" vertical="center" wrapText="1"/>
    </xf>
    <xf numFmtId="0" fontId="2" fillId="10" borderId="61" xfId="0" applyFont="1" applyFill="1" applyBorder="1" applyAlignment="1">
      <alignment horizontal="center" vertical="center" wrapText="1"/>
    </xf>
    <xf numFmtId="0" fontId="4" fillId="10" borderId="58" xfId="0" applyFont="1" applyFill="1" applyBorder="1" applyAlignment="1">
      <alignment vertical="center" wrapText="1"/>
    </xf>
    <xf numFmtId="0" fontId="4" fillId="10" borderId="62" xfId="0" applyFont="1" applyFill="1" applyBorder="1" applyAlignment="1">
      <alignment vertical="center" wrapText="1"/>
    </xf>
    <xf numFmtId="164" fontId="4" fillId="10" borderId="58" xfId="0" applyNumberFormat="1" applyFont="1" applyFill="1" applyBorder="1" applyAlignment="1">
      <alignment horizontal="center" vertical="center" wrapText="1"/>
    </xf>
    <xf numFmtId="164" fontId="4" fillId="10" borderId="36" xfId="0" applyNumberFormat="1" applyFont="1" applyFill="1" applyBorder="1" applyAlignment="1">
      <alignment horizontal="center" vertical="center" wrapText="1"/>
    </xf>
    <xf numFmtId="164" fontId="4" fillId="10" borderId="63" xfId="0" applyNumberFormat="1" applyFont="1" applyFill="1" applyBorder="1" applyAlignment="1">
      <alignment horizontal="center" vertical="center" wrapText="1"/>
    </xf>
    <xf numFmtId="0" fontId="4" fillId="10" borderId="19" xfId="0" applyFont="1" applyFill="1" applyBorder="1" applyAlignment="1">
      <alignment horizontal="left" vertical="center" wrapText="1"/>
    </xf>
    <xf numFmtId="0" fontId="18" fillId="10" borderId="21" xfId="0" applyFont="1" applyFill="1" applyBorder="1" applyAlignment="1">
      <alignment horizontal="center" vertical="center" wrapText="1"/>
    </xf>
    <xf numFmtId="0" fontId="4" fillId="10" borderId="51" xfId="0" applyFont="1" applyFill="1" applyBorder="1" applyAlignment="1">
      <alignment horizontal="left" vertical="center" wrapText="1"/>
    </xf>
    <xf numFmtId="0" fontId="4" fillId="25" borderId="64" xfId="0" applyFont="1" applyFill="1" applyBorder="1" applyAlignment="1">
      <alignment horizontal="center" vertical="center" wrapText="1"/>
    </xf>
    <xf numFmtId="0" fontId="4" fillId="10" borderId="64" xfId="0" applyFont="1" applyFill="1" applyBorder="1" applyAlignment="1">
      <alignment horizontal="center" vertical="center" wrapText="1"/>
    </xf>
    <xf numFmtId="0" fontId="4" fillId="10" borderId="6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18" fillId="10" borderId="1" xfId="0" applyFont="1" applyFill="1" applyBorder="1" applyAlignment="1">
      <alignment horizontal="left" vertical="center" wrapText="1"/>
    </xf>
    <xf numFmtId="0" fontId="18" fillId="13" borderId="66" xfId="0" applyFont="1" applyFill="1" applyBorder="1" applyAlignment="1">
      <alignment horizontal="center" vertical="center" wrapText="1"/>
    </xf>
    <xf numFmtId="0" fontId="18" fillId="13" borderId="67" xfId="0" applyFont="1" applyFill="1" applyBorder="1" applyAlignment="1">
      <alignment horizontal="center" vertical="center" wrapText="1"/>
    </xf>
    <xf numFmtId="0" fontId="18" fillId="13" borderId="68" xfId="0" applyFont="1" applyFill="1" applyBorder="1" applyAlignment="1">
      <alignment horizontal="center" vertical="center" wrapText="1"/>
    </xf>
    <xf numFmtId="0" fontId="4" fillId="14" borderId="69" xfId="0" applyFont="1" applyFill="1" applyBorder="1" applyAlignment="1">
      <alignment horizontal="center" vertical="center" wrapText="1"/>
    </xf>
    <xf numFmtId="0" fontId="4" fillId="14" borderId="67" xfId="0" applyFont="1" applyFill="1" applyBorder="1" applyAlignment="1">
      <alignment horizontal="center" vertical="center" wrapText="1"/>
    </xf>
    <xf numFmtId="0" fontId="4" fillId="14" borderId="68"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5" borderId="70" xfId="0" applyFont="1" applyFill="1" applyBorder="1" applyAlignment="1">
      <alignment horizontal="center" vertical="center" wrapText="1"/>
    </xf>
    <xf numFmtId="0" fontId="4" fillId="15" borderId="71" xfId="0" applyFont="1" applyFill="1" applyBorder="1" applyAlignment="1">
      <alignment horizontal="center" vertical="center" wrapText="1"/>
    </xf>
    <xf numFmtId="0" fontId="4" fillId="18" borderId="66" xfId="0" applyFont="1" applyFill="1" applyBorder="1" applyAlignment="1">
      <alignment horizontal="center" vertical="center" wrapText="1"/>
    </xf>
    <xf numFmtId="0" fontId="4" fillId="18" borderId="67" xfId="0" applyFont="1" applyFill="1" applyBorder="1" applyAlignment="1">
      <alignment horizontal="center" vertical="center" wrapText="1"/>
    </xf>
    <xf numFmtId="0" fontId="4" fillId="18" borderId="72" xfId="0" applyFont="1" applyFill="1" applyBorder="1" applyAlignment="1">
      <alignment horizontal="center" vertical="center" wrapText="1"/>
    </xf>
    <xf numFmtId="0" fontId="4" fillId="19" borderId="73" xfId="0" applyFont="1" applyFill="1" applyBorder="1" applyAlignment="1">
      <alignment horizontal="center" vertical="center" wrapText="1"/>
    </xf>
    <xf numFmtId="0" fontId="4" fillId="19" borderId="67" xfId="0" applyFont="1" applyFill="1" applyBorder="1" applyAlignment="1">
      <alignment horizontal="center" vertical="center" wrapText="1"/>
    </xf>
    <xf numFmtId="0" fontId="4" fillId="19" borderId="74" xfId="0" applyFont="1" applyFill="1" applyBorder="1" applyAlignment="1">
      <alignment horizontal="center" vertical="center" wrapText="1"/>
    </xf>
    <xf numFmtId="3" fontId="4" fillId="10" borderId="77" xfId="0" applyNumberFormat="1" applyFont="1" applyFill="1" applyBorder="1" applyAlignment="1">
      <alignment horizontal="center" vertical="center" wrapText="1"/>
    </xf>
    <xf numFmtId="3" fontId="4" fillId="10" borderId="76" xfId="0" applyNumberFormat="1" applyFont="1" applyFill="1" applyBorder="1" applyAlignment="1">
      <alignment horizontal="center" vertical="center" wrapText="1"/>
    </xf>
    <xf numFmtId="0" fontId="11" fillId="10" borderId="78"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4" fillId="10" borderId="77" xfId="0" applyFont="1" applyFill="1" applyBorder="1" applyAlignment="1">
      <alignment horizontal="left" vertical="center" wrapText="1"/>
    </xf>
    <xf numFmtId="0" fontId="4" fillId="10" borderId="77" xfId="0" applyFont="1" applyFill="1" applyBorder="1" applyAlignment="1">
      <alignment horizontal="center" vertical="center" wrapText="1"/>
    </xf>
    <xf numFmtId="0" fontId="4" fillId="10" borderId="76" xfId="0" applyFont="1" applyFill="1" applyBorder="1" applyAlignment="1">
      <alignment horizontal="center" vertical="center" wrapText="1"/>
    </xf>
    <xf numFmtId="0" fontId="4" fillId="10" borderId="78" xfId="0" applyFont="1" applyFill="1" applyBorder="1" applyAlignment="1">
      <alignment horizontal="center" vertical="center" wrapText="1"/>
    </xf>
    <xf numFmtId="0" fontId="4" fillId="24" borderId="77" xfId="0" applyFont="1" applyFill="1" applyBorder="1" applyAlignment="1">
      <alignment horizontal="center" vertical="center" wrapText="1"/>
    </xf>
    <xf numFmtId="0" fontId="4" fillId="24" borderId="24" xfId="0" applyFont="1" applyFill="1" applyBorder="1" applyAlignment="1">
      <alignment horizontal="center" vertical="center" wrapText="1"/>
    </xf>
    <xf numFmtId="0" fontId="4" fillId="10" borderId="76" xfId="0" applyFont="1" applyFill="1" applyBorder="1" applyAlignment="1">
      <alignment horizontal="left" vertical="center" wrapText="1"/>
    </xf>
    <xf numFmtId="0" fontId="4" fillId="10" borderId="75" xfId="0" applyFont="1" applyFill="1" applyBorder="1" applyAlignment="1">
      <alignment horizontal="center" vertical="center" wrapText="1"/>
    </xf>
    <xf numFmtId="0" fontId="4" fillId="19" borderId="73" xfId="0" applyFont="1" applyFill="1" applyBorder="1" applyAlignment="1">
      <alignment horizontal="center" vertical="center" wrapText="1"/>
    </xf>
    <xf numFmtId="0" fontId="4" fillId="19" borderId="67" xfId="0" applyFont="1" applyFill="1" applyBorder="1" applyAlignment="1">
      <alignment horizontal="center" vertical="center" wrapText="1"/>
    </xf>
    <xf numFmtId="0" fontId="4" fillId="19" borderId="74" xfId="0" applyFont="1" applyFill="1" applyBorder="1" applyAlignment="1">
      <alignment horizontal="center" vertical="center" wrapText="1"/>
    </xf>
    <xf numFmtId="0" fontId="4" fillId="18" borderId="66" xfId="0" applyFont="1" applyFill="1" applyBorder="1" applyAlignment="1">
      <alignment horizontal="center" vertical="center" wrapText="1"/>
    </xf>
    <xf numFmtId="0" fontId="4" fillId="18" borderId="67" xfId="0" applyFont="1" applyFill="1" applyBorder="1" applyAlignment="1">
      <alignment horizontal="center" vertical="center" wrapText="1"/>
    </xf>
    <xf numFmtId="0" fontId="4" fillId="18" borderId="72" xfId="0" applyFont="1" applyFill="1" applyBorder="1" applyAlignment="1">
      <alignment horizontal="center" vertical="center" wrapText="1"/>
    </xf>
    <xf numFmtId="0" fontId="4" fillId="15" borderId="70" xfId="0" applyFont="1" applyFill="1" applyBorder="1" applyAlignment="1">
      <alignment horizontal="center" vertical="center" wrapText="1"/>
    </xf>
    <xf numFmtId="0" fontId="4" fillId="15" borderId="71" xfId="0" applyFont="1" applyFill="1" applyBorder="1" applyAlignment="1">
      <alignment horizontal="center" vertical="center" wrapText="1"/>
    </xf>
    <xf numFmtId="0" fontId="4" fillId="14" borderId="69" xfId="0" applyFont="1" applyFill="1" applyBorder="1" applyAlignment="1">
      <alignment horizontal="center" vertical="center" wrapText="1"/>
    </xf>
    <xf numFmtId="0" fontId="4" fillId="14" borderId="67" xfId="0" applyFont="1" applyFill="1" applyBorder="1" applyAlignment="1">
      <alignment horizontal="center" vertical="center" wrapText="1"/>
    </xf>
    <xf numFmtId="0" fontId="4" fillId="14" borderId="68" xfId="0" applyFont="1" applyFill="1" applyBorder="1" applyAlignment="1">
      <alignment horizontal="center" vertical="center" wrapText="1"/>
    </xf>
    <xf numFmtId="0" fontId="18" fillId="13" borderId="66" xfId="0" applyFont="1" applyFill="1" applyBorder="1" applyAlignment="1">
      <alignment horizontal="center" vertical="center" wrapText="1"/>
    </xf>
    <xf numFmtId="0" fontId="18" fillId="13" borderId="67" xfId="0" applyFont="1" applyFill="1" applyBorder="1" applyAlignment="1">
      <alignment horizontal="center" vertical="center" wrapText="1"/>
    </xf>
    <xf numFmtId="0" fontId="18" fillId="13" borderId="68" xfId="0" applyFont="1" applyFill="1" applyBorder="1" applyAlignment="1">
      <alignment horizontal="center" vertical="center" wrapText="1"/>
    </xf>
    <xf numFmtId="0" fontId="0" fillId="0" borderId="0" xfId="0" applyAlignment="1">
      <alignment horizontal="center"/>
    </xf>
    <xf numFmtId="2" fontId="4" fillId="10" borderId="0" xfId="0" applyNumberFormat="1" applyFont="1" applyFill="1" applyAlignment="1">
      <alignment horizontal="center" vertical="center"/>
    </xf>
    <xf numFmtId="9" fontId="4" fillId="10" borderId="0" xfId="0" applyNumberFormat="1" applyFont="1" applyFill="1" applyAlignment="1">
      <alignment horizontal="center" vertical="center"/>
    </xf>
    <xf numFmtId="0" fontId="14" fillId="18" borderId="27" xfId="0" applyFont="1" applyFill="1" applyBorder="1" applyAlignment="1">
      <alignment horizontal="center" vertical="center" wrapText="1"/>
    </xf>
    <xf numFmtId="2" fontId="14" fillId="18" borderId="27" xfId="0" applyNumberFormat="1" applyFont="1" applyFill="1" applyBorder="1" applyAlignment="1">
      <alignment horizontal="center" vertical="center" wrapText="1"/>
    </xf>
    <xf numFmtId="9" fontId="14" fillId="18" borderId="27" xfId="0" applyNumberFormat="1" applyFont="1" applyFill="1" applyBorder="1" applyAlignment="1">
      <alignment horizontal="center" vertical="center" wrapText="1"/>
    </xf>
    <xf numFmtId="0" fontId="4" fillId="26" borderId="6" xfId="0" applyFont="1" applyFill="1" applyBorder="1" applyAlignment="1">
      <alignment horizontal="center" vertical="center" wrapText="1"/>
    </xf>
    <xf numFmtId="2" fontId="4" fillId="26" borderId="6" xfId="0" applyNumberFormat="1" applyFont="1" applyFill="1" applyBorder="1" applyAlignment="1">
      <alignment horizontal="center" vertical="center" wrapText="1"/>
    </xf>
    <xf numFmtId="9" fontId="4" fillId="26" borderId="6" xfId="0"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xf>
    <xf numFmtId="2" fontId="14" fillId="0" borderId="0" xfId="0" applyNumberFormat="1" applyFont="1" applyAlignment="1">
      <alignment horizontal="center"/>
    </xf>
    <xf numFmtId="9" fontId="14" fillId="0" borderId="0" xfId="0" applyNumberFormat="1" applyFont="1" applyAlignment="1">
      <alignment horizontal="center"/>
    </xf>
    <xf numFmtId="3" fontId="14" fillId="0" borderId="0" xfId="0" applyNumberFormat="1" applyFont="1" applyAlignment="1">
      <alignment horizontal="center" wrapText="1"/>
    </xf>
    <xf numFmtId="0" fontId="4" fillId="26" borderId="26" xfId="0" applyFont="1" applyFill="1" applyBorder="1" applyAlignment="1">
      <alignment horizontal="center" vertical="center" wrapText="1"/>
    </xf>
    <xf numFmtId="0" fontId="4" fillId="26" borderId="30" xfId="0" applyFont="1" applyFill="1" applyBorder="1" applyAlignment="1">
      <alignment horizontal="center" vertical="center" wrapText="1"/>
    </xf>
    <xf numFmtId="9" fontId="4" fillId="10" borderId="26" xfId="0" applyNumberFormat="1" applyFont="1" applyFill="1" applyBorder="1" applyAlignment="1">
      <alignment horizontal="center" vertical="center" wrapText="1"/>
    </xf>
    <xf numFmtId="0" fontId="4" fillId="26" borderId="28" xfId="0" applyFont="1" applyFill="1" applyBorder="1" applyAlignment="1">
      <alignment horizontal="center" vertical="center" wrapText="1"/>
    </xf>
    <xf numFmtId="0" fontId="4" fillId="26" borderId="8" xfId="0" applyFont="1" applyFill="1" applyBorder="1" applyAlignment="1">
      <alignment horizontal="center" vertical="center" wrapText="1"/>
    </xf>
    <xf numFmtId="0" fontId="4" fillId="26" borderId="33" xfId="0" applyFont="1" applyFill="1" applyBorder="1" applyAlignment="1">
      <alignment horizontal="center" vertical="center" wrapText="1"/>
    </xf>
    <xf numFmtId="0" fontId="4" fillId="10" borderId="79" xfId="0"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0" fontId="2" fillId="0" borderId="33" xfId="0" applyFont="1" applyBorder="1" applyAlignment="1">
      <alignment horizontal="center" vertical="center" wrapText="1"/>
    </xf>
    <xf numFmtId="0" fontId="4" fillId="26" borderId="32" xfId="0" applyFont="1" applyFill="1" applyBorder="1" applyAlignment="1">
      <alignment horizontal="center" vertical="center" wrapText="1"/>
    </xf>
    <xf numFmtId="0" fontId="4" fillId="26" borderId="36" xfId="0" applyFont="1" applyFill="1" applyBorder="1" applyAlignment="1">
      <alignment horizontal="center" vertical="center" wrapText="1"/>
    </xf>
    <xf numFmtId="0" fontId="4" fillId="26" borderId="36" xfId="0" applyFont="1" applyFill="1" applyBorder="1" applyAlignment="1">
      <alignment horizontal="center" vertical="center"/>
    </xf>
    <xf numFmtId="3" fontId="2" fillId="10" borderId="35" xfId="0" applyNumberFormat="1" applyFont="1" applyFill="1" applyBorder="1" applyAlignment="1">
      <alignment horizontal="center" vertical="center" wrapText="1"/>
    </xf>
    <xf numFmtId="0" fontId="4" fillId="26" borderId="0" xfId="0" applyFont="1" applyFill="1" applyAlignment="1">
      <alignment horizontal="center" vertical="center"/>
    </xf>
    <xf numFmtId="0" fontId="4" fillId="26" borderId="23" xfId="0" applyFont="1" applyFill="1" applyBorder="1" applyAlignment="1">
      <alignment horizontal="center" vertical="center" wrapText="1"/>
    </xf>
    <xf numFmtId="0" fontId="4" fillId="26" borderId="41" xfId="0" applyFont="1" applyFill="1" applyBorder="1" applyAlignment="1">
      <alignment horizontal="center" vertical="center" wrapText="1"/>
    </xf>
    <xf numFmtId="0" fontId="4" fillId="26" borderId="31" xfId="0" applyFont="1" applyFill="1" applyBorder="1" applyAlignment="1">
      <alignment horizontal="center" vertical="center" wrapText="1"/>
    </xf>
    <xf numFmtId="0" fontId="4" fillId="26" borderId="45" xfId="0" applyFont="1" applyFill="1" applyBorder="1" applyAlignment="1">
      <alignment horizontal="center" vertical="center" wrapText="1"/>
    </xf>
    <xf numFmtId="0" fontId="4" fillId="26" borderId="43" xfId="0" applyFont="1" applyFill="1" applyBorder="1" applyAlignment="1">
      <alignment horizontal="center" vertical="center" wrapText="1"/>
    </xf>
    <xf numFmtId="0" fontId="4" fillId="26" borderId="48" xfId="0" applyFont="1" applyFill="1" applyBorder="1" applyAlignment="1">
      <alignment horizontal="center" vertical="center" wrapText="1"/>
    </xf>
    <xf numFmtId="3" fontId="4" fillId="26" borderId="51" xfId="0" applyNumberFormat="1" applyFont="1" applyFill="1" applyBorder="1" applyAlignment="1">
      <alignment horizontal="center" vertical="center" wrapText="1"/>
    </xf>
    <xf numFmtId="3" fontId="4" fillId="26" borderId="52" xfId="0" applyNumberFormat="1" applyFont="1" applyFill="1" applyBorder="1" applyAlignment="1">
      <alignment horizontal="center" vertical="center" wrapText="1"/>
    </xf>
    <xf numFmtId="0" fontId="13" fillId="0" borderId="0" xfId="0" applyFont="1" applyAlignment="1">
      <alignment vertical="center"/>
    </xf>
    <xf numFmtId="0" fontId="25" fillId="2" borderId="9" xfId="0" applyFont="1" applyFill="1" applyBorder="1" applyAlignment="1">
      <alignment vertical="center" wrapText="1"/>
    </xf>
    <xf numFmtId="0" fontId="0" fillId="0" borderId="0" xfId="0" applyFont="1"/>
    <xf numFmtId="0" fontId="13" fillId="0" borderId="0" xfId="0" applyFont="1" applyFill="1"/>
    <xf numFmtId="3" fontId="4" fillId="27" borderId="51" xfId="0" applyNumberFormat="1" applyFont="1" applyFill="1" applyBorder="1" applyAlignment="1">
      <alignment horizontal="center" vertical="center" wrapText="1"/>
    </xf>
    <xf numFmtId="3" fontId="4" fillId="27" borderId="23" xfId="0" applyNumberFormat="1" applyFont="1" applyFill="1" applyBorder="1" applyAlignment="1">
      <alignment horizontal="center" vertical="center" wrapText="1"/>
    </xf>
    <xf numFmtId="0" fontId="2" fillId="27" borderId="40" xfId="0" applyFont="1" applyFill="1" applyBorder="1" applyAlignment="1">
      <alignment horizontal="center" vertical="center" wrapText="1"/>
    </xf>
    <xf numFmtId="0" fontId="4" fillId="27" borderId="53" xfId="0" applyFont="1" applyFill="1" applyBorder="1" applyAlignment="1">
      <alignment horizontal="center" vertical="center" wrapText="1"/>
    </xf>
    <xf numFmtId="0" fontId="4" fillId="27" borderId="40" xfId="0" applyFont="1" applyFill="1" applyBorder="1" applyAlignment="1">
      <alignment horizontal="center" vertical="center" wrapText="1"/>
    </xf>
    <xf numFmtId="3" fontId="4" fillId="27" borderId="28" xfId="0" applyNumberFormat="1" applyFont="1" applyFill="1" applyBorder="1" applyAlignment="1">
      <alignment horizontal="center" vertical="center" wrapText="1"/>
    </xf>
    <xf numFmtId="164" fontId="0" fillId="0" borderId="0" xfId="0" applyNumberFormat="1"/>
    <xf numFmtId="3" fontId="0" fillId="0" borderId="0" xfId="0" applyNumberFormat="1" applyFill="1" applyBorder="1"/>
    <xf numFmtId="0" fontId="0" fillId="0" borderId="0" xfId="0" applyAlignment="1">
      <alignment horizontal="center" vertical="center" wrapText="1"/>
    </xf>
    <xf numFmtId="0" fontId="27" fillId="0" borderId="0" xfId="0" applyFont="1"/>
    <xf numFmtId="0" fontId="27" fillId="0" borderId="0" xfId="0" applyFont="1" applyAlignment="1">
      <alignment horizontal="center" vertical="center" wrapText="1"/>
    </xf>
    <xf numFmtId="9" fontId="27" fillId="0" borderId="0" xfId="1" applyFont="1" applyAlignment="1">
      <alignment horizontal="center" vertical="center" wrapText="1"/>
    </xf>
    <xf numFmtId="0" fontId="0" fillId="0" borderId="0" xfId="0" applyBorder="1" applyAlignment="1">
      <alignment horizontal="center" vertical="center" wrapText="1"/>
    </xf>
    <xf numFmtId="0" fontId="27" fillId="3" borderId="81" xfId="0" applyFont="1" applyFill="1" applyBorder="1" applyAlignment="1">
      <alignment horizontal="center" vertical="center" wrapText="1"/>
    </xf>
    <xf numFmtId="0" fontId="27" fillId="3" borderId="82" xfId="0" applyFont="1" applyFill="1" applyBorder="1" applyAlignment="1">
      <alignment horizontal="center" vertical="center" wrapText="1"/>
    </xf>
    <xf numFmtId="0" fontId="0" fillId="0" borderId="83" xfId="0" applyBorder="1" applyAlignment="1">
      <alignment horizontal="center" vertical="center" wrapText="1"/>
    </xf>
    <xf numFmtId="0" fontId="27" fillId="4" borderId="83" xfId="0" applyFont="1" applyFill="1" applyBorder="1" applyAlignment="1">
      <alignment horizontal="center" vertical="center" wrapText="1"/>
    </xf>
    <xf numFmtId="0" fontId="27" fillId="4" borderId="81" xfId="0" applyFont="1" applyFill="1" applyBorder="1" applyAlignment="1">
      <alignment horizontal="center" vertical="center" wrapText="1"/>
    </xf>
    <xf numFmtId="3" fontId="27" fillId="0" borderId="83" xfId="0" applyNumberFormat="1" applyFont="1" applyBorder="1" applyAlignment="1">
      <alignment horizontal="center" vertical="center" wrapText="1"/>
    </xf>
    <xf numFmtId="0" fontId="27" fillId="3" borderId="84" xfId="0" applyFont="1" applyFill="1" applyBorder="1" applyAlignment="1">
      <alignment horizontal="center" vertical="center" wrapText="1"/>
    </xf>
    <xf numFmtId="0" fontId="27" fillId="0" borderId="81" xfId="0" applyFont="1" applyBorder="1" applyAlignment="1">
      <alignment horizontal="center" vertical="center" wrapText="1"/>
    </xf>
    <xf numFmtId="0" fontId="27" fillId="0" borderId="86" xfId="0" applyFont="1" applyBorder="1" applyAlignment="1">
      <alignment horizontal="center" vertical="center" wrapText="1"/>
    </xf>
    <xf numFmtId="0" fontId="27" fillId="0" borderId="83" xfId="0" applyFont="1" applyBorder="1" applyAlignment="1">
      <alignment horizontal="center" vertical="center" wrapText="1"/>
    </xf>
    <xf numFmtId="3" fontId="27" fillId="4" borderId="81" xfId="0" applyNumberFormat="1" applyFont="1" applyFill="1" applyBorder="1" applyAlignment="1">
      <alignment horizontal="center" vertical="center" wrapText="1"/>
    </xf>
    <xf numFmtId="3" fontId="27" fillId="0" borderId="82" xfId="0" applyNumberFormat="1" applyFont="1" applyBorder="1" applyAlignment="1">
      <alignment horizontal="center" vertical="center" wrapText="1"/>
    </xf>
    <xf numFmtId="3" fontId="27" fillId="0" borderId="81" xfId="0" applyNumberFormat="1" applyFont="1" applyBorder="1" applyAlignment="1">
      <alignment horizontal="center" vertical="center" wrapText="1"/>
    </xf>
    <xf numFmtId="3" fontId="27" fillId="4" borderId="88" xfId="0" applyNumberFormat="1" applyFont="1" applyFill="1" applyBorder="1" applyAlignment="1">
      <alignment horizontal="center" vertical="center" wrapText="1"/>
    </xf>
    <xf numFmtId="3" fontId="27" fillId="4" borderId="83" xfId="0" applyNumberFormat="1" applyFont="1" applyFill="1" applyBorder="1" applyAlignment="1">
      <alignment horizontal="center" vertical="center" wrapText="1"/>
    </xf>
    <xf numFmtId="3" fontId="27" fillId="0" borderId="0" xfId="0" applyNumberFormat="1" applyFont="1" applyBorder="1" applyAlignment="1">
      <alignment horizontal="center" vertical="center" wrapText="1"/>
    </xf>
    <xf numFmtId="0" fontId="27" fillId="0" borderId="82" xfId="0" applyFont="1" applyBorder="1" applyAlignment="1">
      <alignment horizontal="center" vertical="center" wrapText="1"/>
    </xf>
    <xf numFmtId="9" fontId="27" fillId="0" borderId="0" xfId="1" applyFont="1" applyBorder="1" applyAlignment="1">
      <alignment horizontal="center" vertical="center" wrapText="1"/>
    </xf>
    <xf numFmtId="0" fontId="0" fillId="0" borderId="0" xfId="0" applyBorder="1"/>
    <xf numFmtId="9" fontId="27" fillId="0" borderId="86" xfId="1" applyFont="1" applyBorder="1" applyAlignment="1">
      <alignment horizontal="center" vertical="center" wrapText="1"/>
    </xf>
    <xf numFmtId="9" fontId="27" fillId="0" borderId="90" xfId="1" applyFont="1" applyBorder="1" applyAlignment="1">
      <alignment horizontal="center" vertical="center" wrapText="1"/>
    </xf>
    <xf numFmtId="3" fontId="27" fillId="0" borderId="91" xfId="0" applyNumberFormat="1" applyFont="1" applyBorder="1" applyAlignment="1">
      <alignment horizontal="center" vertical="center" wrapText="1"/>
    </xf>
    <xf numFmtId="0" fontId="0" fillId="0" borderId="89" xfId="0" applyBorder="1" applyAlignment="1">
      <alignment horizontal="center" vertical="center" wrapText="1"/>
    </xf>
    <xf numFmtId="9" fontId="27" fillId="0" borderId="89" xfId="1" applyFont="1" applyBorder="1" applyAlignment="1">
      <alignment horizontal="center" vertical="center" wrapText="1"/>
    </xf>
    <xf numFmtId="0" fontId="17" fillId="28" borderId="92" xfId="0" applyFont="1" applyFill="1" applyBorder="1" applyAlignment="1">
      <alignment horizontal="center" vertical="center"/>
    </xf>
    <xf numFmtId="0" fontId="17" fillId="28" borderId="93" xfId="0" applyFont="1" applyFill="1" applyBorder="1" applyAlignment="1">
      <alignment horizontal="center" vertical="center"/>
    </xf>
    <xf numFmtId="0" fontId="17" fillId="28" borderId="94" xfId="0" applyFont="1" applyFill="1" applyBorder="1" applyAlignment="1">
      <alignment horizontal="center" vertical="center"/>
    </xf>
    <xf numFmtId="0" fontId="27" fillId="3" borderId="95" xfId="0" applyFont="1" applyFill="1" applyBorder="1" applyAlignment="1">
      <alignment horizontal="center" vertical="center" wrapText="1"/>
    </xf>
    <xf numFmtId="0" fontId="27" fillId="3" borderId="96" xfId="0" applyFont="1" applyFill="1" applyBorder="1" applyAlignment="1">
      <alignment horizontal="center" vertical="center" wrapText="1"/>
    </xf>
    <xf numFmtId="0" fontId="27" fillId="0" borderId="95" xfId="0" applyFont="1" applyBorder="1" applyAlignment="1">
      <alignment horizontal="center" vertical="center" wrapText="1"/>
    </xf>
    <xf numFmtId="9" fontId="27" fillId="0" borderId="96" xfId="1" applyFont="1" applyBorder="1" applyAlignment="1">
      <alignment horizontal="center" vertical="center" wrapText="1"/>
    </xf>
    <xf numFmtId="0" fontId="27" fillId="4" borderId="97" xfId="0" applyFont="1" applyFill="1" applyBorder="1" applyAlignment="1">
      <alignment horizontal="center" vertical="center" wrapText="1"/>
    </xf>
    <xf numFmtId="9" fontId="27" fillId="4" borderId="96" xfId="1" applyFont="1" applyFill="1" applyBorder="1" applyAlignment="1">
      <alignment horizontal="center" vertical="center" wrapText="1"/>
    </xf>
    <xf numFmtId="0" fontId="27" fillId="4" borderId="95" xfId="0" applyFont="1" applyFill="1" applyBorder="1" applyAlignment="1">
      <alignment horizontal="center" vertical="center" wrapText="1"/>
    </xf>
    <xf numFmtId="9" fontId="27" fillId="0" borderId="98" xfId="1" applyFont="1" applyBorder="1" applyAlignment="1">
      <alignment horizontal="center" vertical="center" wrapText="1"/>
    </xf>
    <xf numFmtId="0" fontId="27" fillId="4" borderId="99" xfId="0" applyFont="1" applyFill="1" applyBorder="1" applyAlignment="1">
      <alignment horizontal="center" vertical="center" wrapText="1"/>
    </xf>
    <xf numFmtId="0" fontId="27" fillId="4" borderId="100" xfId="0" applyFont="1" applyFill="1" applyBorder="1" applyAlignment="1">
      <alignment horizontal="center" vertical="center" wrapText="1"/>
    </xf>
    <xf numFmtId="0" fontId="27" fillId="4" borderId="101" xfId="0" applyFont="1" applyFill="1" applyBorder="1" applyAlignment="1">
      <alignment horizontal="center" vertical="center" wrapText="1"/>
    </xf>
    <xf numFmtId="0" fontId="27" fillId="4" borderId="91" xfId="0" applyFont="1" applyFill="1" applyBorder="1" applyAlignment="1">
      <alignment horizontal="center" vertical="center" wrapText="1"/>
    </xf>
    <xf numFmtId="9" fontId="27" fillId="4" borderId="102" xfId="1" applyFont="1" applyFill="1" applyBorder="1" applyAlignment="1">
      <alignment horizontal="center" vertical="center" wrapText="1"/>
    </xf>
    <xf numFmtId="0" fontId="27" fillId="0" borderId="103" xfId="0" applyFont="1" applyBorder="1" applyAlignment="1">
      <alignment horizontal="center" vertical="center" wrapText="1"/>
    </xf>
    <xf numFmtId="0" fontId="27" fillId="3" borderId="87" xfId="0" applyFont="1" applyFill="1" applyBorder="1" applyAlignment="1">
      <alignment horizontal="center" vertical="center" wrapText="1"/>
    </xf>
    <xf numFmtId="0" fontId="17" fillId="28" borderId="105" xfId="0" applyFont="1" applyFill="1" applyBorder="1" applyAlignment="1">
      <alignment horizontal="center" vertical="center"/>
    </xf>
    <xf numFmtId="0" fontId="17" fillId="28" borderId="106" xfId="0" applyFont="1" applyFill="1" applyBorder="1" applyAlignment="1">
      <alignment horizontal="center" vertical="center"/>
    </xf>
    <xf numFmtId="0" fontId="17" fillId="28" borderId="107" xfId="0" applyFont="1" applyFill="1" applyBorder="1" applyAlignment="1">
      <alignment horizontal="center" vertical="center"/>
    </xf>
    <xf numFmtId="3" fontId="27" fillId="0" borderId="89" xfId="0" applyNumberFormat="1" applyFont="1" applyBorder="1" applyAlignment="1">
      <alignment horizontal="center" vertical="center" wrapText="1"/>
    </xf>
    <xf numFmtId="3" fontId="27" fillId="0" borderId="85" xfId="0" applyNumberFormat="1" applyFont="1" applyBorder="1" applyAlignment="1">
      <alignment horizontal="center" vertical="center" wrapText="1"/>
    </xf>
    <xf numFmtId="3" fontId="27" fillId="0" borderId="80" xfId="0" applyNumberFormat="1" applyFont="1" applyBorder="1" applyAlignment="1">
      <alignment horizontal="center" vertical="center" wrapText="1"/>
    </xf>
    <xf numFmtId="3" fontId="27" fillId="4" borderId="108" xfId="0" applyNumberFormat="1" applyFont="1" applyFill="1" applyBorder="1" applyAlignment="1">
      <alignment horizontal="center" vertical="center" wrapText="1"/>
    </xf>
    <xf numFmtId="3" fontId="27" fillId="0" borderId="104" xfId="0" applyNumberFormat="1" applyFont="1" applyBorder="1" applyAlignment="1">
      <alignment horizontal="center" vertical="center" wrapText="1"/>
    </xf>
    <xf numFmtId="3" fontId="27" fillId="0" borderId="86" xfId="0" applyNumberFormat="1" applyFont="1" applyBorder="1" applyAlignment="1">
      <alignment horizontal="center" vertical="center" wrapText="1"/>
    </xf>
    <xf numFmtId="3" fontId="27" fillId="0" borderId="84" xfId="0" applyNumberFormat="1" applyFont="1" applyBorder="1" applyAlignment="1">
      <alignment horizontal="center" vertical="center" wrapText="1"/>
    </xf>
    <xf numFmtId="3" fontId="27" fillId="0" borderId="109" xfId="0" applyNumberFormat="1" applyFont="1" applyBorder="1" applyAlignment="1">
      <alignment horizontal="center" vertical="center" wrapText="1"/>
    </xf>
    <xf numFmtId="3" fontId="27" fillId="0" borderId="100" xfId="0" applyNumberFormat="1" applyFont="1" applyBorder="1" applyAlignment="1">
      <alignment horizontal="center" vertical="center" wrapText="1"/>
    </xf>
    <xf numFmtId="9" fontId="27" fillId="0" borderId="102" xfId="1" applyFont="1" applyBorder="1" applyAlignment="1">
      <alignment horizontal="center" vertical="center" wrapText="1"/>
    </xf>
    <xf numFmtId="0" fontId="27" fillId="0" borderId="99" xfId="0" applyFont="1" applyBorder="1" applyAlignment="1">
      <alignment horizontal="center" vertical="center" wrapText="1"/>
    </xf>
    <xf numFmtId="0" fontId="27" fillId="4" borderId="110"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Financial Execution by Axis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Axis'!$A$4</c:f>
              <c:strCache>
                <c:ptCount val="1"/>
                <c:pt idx="0">
                  <c:v>Presupuesto planificado 2022</c:v>
                </c:pt>
              </c:strCache>
            </c:strRef>
          </c:tx>
          <c:spPr>
            <a:solidFill>
              <a:schemeClr val="accent1">
                <a:lumMod val="50000"/>
              </a:schemeClr>
            </a:solidFill>
            <a:ln>
              <a:noFill/>
            </a:ln>
            <a:effectLst/>
          </c:spPr>
          <c:invertIfNegative val="0"/>
          <c:cat>
            <c:strRef>
              <c:f>'Total Financial by Axis'!$B$3:$E$3</c:f>
              <c:strCache>
                <c:ptCount val="4"/>
                <c:pt idx="0">
                  <c:v>Capital humano</c:v>
                </c:pt>
                <c:pt idx="1">
                  <c:v>Desarrollo económico sostenible</c:v>
                </c:pt>
                <c:pt idx="2">
                  <c:v>Gobernanza de calidad</c:v>
                </c:pt>
                <c:pt idx="3">
                  <c:v>Hacia un medio ambiente sostenible</c:v>
                </c:pt>
              </c:strCache>
            </c:strRef>
          </c:cat>
          <c:val>
            <c:numRef>
              <c:f>'Total Financial by Axis'!$B$4:$E$4</c:f>
              <c:numCache>
                <c:formatCode>#,##0</c:formatCode>
                <c:ptCount val="4"/>
                <c:pt idx="0">
                  <c:v>10102230</c:v>
                </c:pt>
                <c:pt idx="1">
                  <c:v>857705</c:v>
                </c:pt>
                <c:pt idx="2">
                  <c:v>1073910</c:v>
                </c:pt>
                <c:pt idx="3">
                  <c:v>1504464</c:v>
                </c:pt>
              </c:numCache>
            </c:numRef>
          </c:val>
          <c:extLst>
            <c:ext xmlns:c16="http://schemas.microsoft.com/office/drawing/2014/chart" uri="{C3380CC4-5D6E-409C-BE32-E72D297353CC}">
              <c16:uniqueId val="{00000000-49D5-C342-901D-AEF5564A0340}"/>
            </c:ext>
          </c:extLst>
        </c:ser>
        <c:ser>
          <c:idx val="1"/>
          <c:order val="1"/>
          <c:tx>
            <c:strRef>
              <c:f>'Total Financial by Axis'!$A$5</c:f>
              <c:strCache>
                <c:ptCount val="1"/>
                <c:pt idx="0">
                  <c:v>Recursos disponibles principios 2022</c:v>
                </c:pt>
              </c:strCache>
            </c:strRef>
          </c:tx>
          <c:spPr>
            <a:solidFill>
              <a:schemeClr val="accent1">
                <a:lumMod val="75000"/>
              </a:schemeClr>
            </a:solidFill>
            <a:ln>
              <a:noFill/>
            </a:ln>
            <a:effectLst/>
          </c:spPr>
          <c:invertIfNegative val="0"/>
          <c:cat>
            <c:strRef>
              <c:f>'Total Financial by Axis'!$B$3:$E$3</c:f>
              <c:strCache>
                <c:ptCount val="4"/>
                <c:pt idx="0">
                  <c:v>Capital humano</c:v>
                </c:pt>
                <c:pt idx="1">
                  <c:v>Desarrollo económico sostenible</c:v>
                </c:pt>
                <c:pt idx="2">
                  <c:v>Gobernanza de calidad</c:v>
                </c:pt>
                <c:pt idx="3">
                  <c:v>Hacia un medio ambiente sostenible</c:v>
                </c:pt>
              </c:strCache>
            </c:strRef>
          </c:cat>
          <c:val>
            <c:numRef>
              <c:f>'Total Financial by Axis'!$B$5:$E$5</c:f>
              <c:numCache>
                <c:formatCode>#,##0</c:formatCode>
                <c:ptCount val="4"/>
                <c:pt idx="0">
                  <c:v>3441825</c:v>
                </c:pt>
                <c:pt idx="1">
                  <c:v>629067</c:v>
                </c:pt>
                <c:pt idx="2">
                  <c:v>240116</c:v>
                </c:pt>
                <c:pt idx="3">
                  <c:v>1430824</c:v>
                </c:pt>
              </c:numCache>
            </c:numRef>
          </c:val>
          <c:extLst>
            <c:ext xmlns:c16="http://schemas.microsoft.com/office/drawing/2014/chart" uri="{C3380CC4-5D6E-409C-BE32-E72D297353CC}">
              <c16:uniqueId val="{00000001-49D5-C342-901D-AEF5564A0340}"/>
            </c:ext>
          </c:extLst>
        </c:ser>
        <c:ser>
          <c:idx val="2"/>
          <c:order val="2"/>
          <c:tx>
            <c:strRef>
              <c:f>'Total Financial by Axis'!$A$6</c:f>
              <c:strCache>
                <c:ptCount val="1"/>
                <c:pt idx="0">
                  <c:v>Recursos Movilizados durante 2022</c:v>
                </c:pt>
              </c:strCache>
            </c:strRef>
          </c:tx>
          <c:spPr>
            <a:solidFill>
              <a:schemeClr val="accent1"/>
            </a:solidFill>
            <a:ln>
              <a:noFill/>
            </a:ln>
            <a:effectLst/>
          </c:spPr>
          <c:invertIfNegative val="0"/>
          <c:cat>
            <c:strRef>
              <c:f>'Total Financial by Axis'!$B$3:$E$3</c:f>
              <c:strCache>
                <c:ptCount val="4"/>
                <c:pt idx="0">
                  <c:v>Capital humano</c:v>
                </c:pt>
                <c:pt idx="1">
                  <c:v>Desarrollo económico sostenible</c:v>
                </c:pt>
                <c:pt idx="2">
                  <c:v>Gobernanza de calidad</c:v>
                </c:pt>
                <c:pt idx="3">
                  <c:v>Hacia un medio ambiente sostenible</c:v>
                </c:pt>
              </c:strCache>
            </c:strRef>
          </c:cat>
          <c:val>
            <c:numRef>
              <c:f>'Total Financial by Axis'!$B$6:$E$6</c:f>
              <c:numCache>
                <c:formatCode>#,##0</c:formatCode>
                <c:ptCount val="4"/>
                <c:pt idx="0">
                  <c:v>2703110</c:v>
                </c:pt>
                <c:pt idx="1">
                  <c:v>400862</c:v>
                </c:pt>
                <c:pt idx="2">
                  <c:v>805594</c:v>
                </c:pt>
                <c:pt idx="3">
                  <c:v>688457</c:v>
                </c:pt>
              </c:numCache>
            </c:numRef>
          </c:val>
          <c:extLst>
            <c:ext xmlns:c16="http://schemas.microsoft.com/office/drawing/2014/chart" uri="{C3380CC4-5D6E-409C-BE32-E72D297353CC}">
              <c16:uniqueId val="{00000002-49D5-C342-901D-AEF5564A0340}"/>
            </c:ext>
          </c:extLst>
        </c:ser>
        <c:ser>
          <c:idx val="3"/>
          <c:order val="3"/>
          <c:tx>
            <c:strRef>
              <c:f>'Total Financial by Axis'!$A$7</c:f>
              <c:strCache>
                <c:ptCount val="1"/>
                <c:pt idx="0">
                  <c:v>Recursos disponibles final 2022 </c:v>
                </c:pt>
              </c:strCache>
            </c:strRef>
          </c:tx>
          <c:spPr>
            <a:solidFill>
              <a:schemeClr val="accent1">
                <a:tint val="77000"/>
              </a:schemeClr>
            </a:solidFill>
            <a:ln>
              <a:noFill/>
            </a:ln>
            <a:effectLst/>
          </c:spPr>
          <c:invertIfNegative val="0"/>
          <c:cat>
            <c:strRef>
              <c:f>'Total Financial by Axis'!$B$3:$E$3</c:f>
              <c:strCache>
                <c:ptCount val="4"/>
                <c:pt idx="0">
                  <c:v>Capital humano</c:v>
                </c:pt>
                <c:pt idx="1">
                  <c:v>Desarrollo económico sostenible</c:v>
                </c:pt>
                <c:pt idx="2">
                  <c:v>Gobernanza de calidad</c:v>
                </c:pt>
                <c:pt idx="3">
                  <c:v>Hacia un medio ambiente sostenible</c:v>
                </c:pt>
              </c:strCache>
            </c:strRef>
          </c:cat>
          <c:val>
            <c:numRef>
              <c:f>'Total Financial by Axis'!$B$7:$E$7</c:f>
              <c:numCache>
                <c:formatCode>#,##0</c:formatCode>
                <c:ptCount val="4"/>
                <c:pt idx="0">
                  <c:v>6161833</c:v>
                </c:pt>
                <c:pt idx="1">
                  <c:v>625929</c:v>
                </c:pt>
                <c:pt idx="2">
                  <c:v>867982</c:v>
                </c:pt>
                <c:pt idx="3">
                  <c:v>1310158</c:v>
                </c:pt>
              </c:numCache>
            </c:numRef>
          </c:val>
          <c:extLst>
            <c:ext xmlns:c16="http://schemas.microsoft.com/office/drawing/2014/chart" uri="{C3380CC4-5D6E-409C-BE32-E72D297353CC}">
              <c16:uniqueId val="{00000003-49D5-C342-901D-AEF5564A0340}"/>
            </c:ext>
          </c:extLst>
        </c:ser>
        <c:ser>
          <c:idx val="4"/>
          <c:order val="4"/>
          <c:tx>
            <c:strRef>
              <c:f>'Total Financial by Axis'!$A$8</c:f>
              <c:strCache>
                <c:ptCount val="1"/>
                <c:pt idx="0">
                  <c:v>Recursos Utilizados</c:v>
                </c:pt>
              </c:strCache>
            </c:strRef>
          </c:tx>
          <c:spPr>
            <a:solidFill>
              <a:schemeClr val="accent1">
                <a:tint val="54000"/>
              </a:schemeClr>
            </a:solidFill>
            <a:ln>
              <a:noFill/>
            </a:ln>
            <a:effectLst/>
          </c:spPr>
          <c:invertIfNegative val="0"/>
          <c:cat>
            <c:strRef>
              <c:f>'Total Financial by Axis'!$B$3:$E$3</c:f>
              <c:strCache>
                <c:ptCount val="4"/>
                <c:pt idx="0">
                  <c:v>Capital humano</c:v>
                </c:pt>
                <c:pt idx="1">
                  <c:v>Desarrollo económico sostenible</c:v>
                </c:pt>
                <c:pt idx="2">
                  <c:v>Gobernanza de calidad</c:v>
                </c:pt>
                <c:pt idx="3">
                  <c:v>Hacia un medio ambiente sostenible</c:v>
                </c:pt>
              </c:strCache>
            </c:strRef>
          </c:cat>
          <c:val>
            <c:numRef>
              <c:f>'Total Financial by Axis'!$B$8:$E$8</c:f>
              <c:numCache>
                <c:formatCode>#,##0</c:formatCode>
                <c:ptCount val="4"/>
                <c:pt idx="0">
                  <c:v>5036159.41</c:v>
                </c:pt>
                <c:pt idx="1">
                  <c:v>699028</c:v>
                </c:pt>
                <c:pt idx="2">
                  <c:v>1036212</c:v>
                </c:pt>
                <c:pt idx="3">
                  <c:v>981969</c:v>
                </c:pt>
              </c:numCache>
            </c:numRef>
          </c:val>
          <c:extLst>
            <c:ext xmlns:c16="http://schemas.microsoft.com/office/drawing/2014/chart" uri="{C3380CC4-5D6E-409C-BE32-E72D297353CC}">
              <c16:uniqueId val="{00000004-49D5-C342-901D-AEF5564A0340}"/>
            </c:ext>
          </c:extLst>
        </c:ser>
        <c:dLbls>
          <c:showLegendKey val="0"/>
          <c:showVal val="0"/>
          <c:showCatName val="0"/>
          <c:showSerName val="0"/>
          <c:showPercent val="0"/>
          <c:showBubbleSize val="0"/>
        </c:dLbls>
        <c:gapWidth val="219"/>
        <c:overlap val="-27"/>
        <c:axId val="628040304"/>
        <c:axId val="684178736"/>
      </c:barChart>
      <c:catAx>
        <c:axId val="62804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178736"/>
        <c:crosses val="autoZero"/>
        <c:auto val="1"/>
        <c:lblAlgn val="ctr"/>
        <c:lblOffset val="100"/>
        <c:noMultiLvlLbl val="0"/>
      </c:catAx>
      <c:valAx>
        <c:axId val="68417873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04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Activities By Axis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 of Activites '!$A$4,'Total # of Activites '!$A$5,'Total # of Activites '!$A$6,'Total # of Activites '!$A$7)</c:f>
              <c:strCache>
                <c:ptCount val="4"/>
                <c:pt idx="0">
                  <c:v>Capital humano</c:v>
                </c:pt>
                <c:pt idx="1">
                  <c:v>Desarrollo económico sostenible</c:v>
                </c:pt>
                <c:pt idx="2">
                  <c:v>Gobernanza de calidad</c:v>
                </c:pt>
                <c:pt idx="3">
                  <c:v>Hacia un medio ambiente sostenible</c:v>
                </c:pt>
              </c:strCache>
            </c:strRef>
          </c:cat>
          <c:val>
            <c:numRef>
              <c:f>('Total # of Activites '!$G$4,'Total # of Activites '!$G$5,'Total # of Activites '!$G$6,'Total # of Activites '!$G$7)</c:f>
              <c:numCache>
                <c:formatCode>General</c:formatCode>
                <c:ptCount val="4"/>
                <c:pt idx="0">
                  <c:v>17</c:v>
                </c:pt>
                <c:pt idx="1">
                  <c:v>7</c:v>
                </c:pt>
                <c:pt idx="2">
                  <c:v>11</c:v>
                </c:pt>
                <c:pt idx="3">
                  <c:v>5</c:v>
                </c:pt>
              </c:numCache>
            </c:numRef>
          </c:val>
          <c:extLst>
            <c:ext xmlns:c16="http://schemas.microsoft.com/office/drawing/2014/chart" uri="{C3380CC4-5D6E-409C-BE32-E72D297353CC}">
              <c16:uniqueId val="{00000000-9367-A14E-85FF-53A476E80514}"/>
            </c:ext>
          </c:extLst>
        </c:ser>
        <c:dLbls>
          <c:dLblPos val="outEnd"/>
          <c:showLegendKey val="0"/>
          <c:showVal val="1"/>
          <c:showCatName val="0"/>
          <c:showSerName val="0"/>
          <c:showPercent val="0"/>
          <c:showBubbleSize val="0"/>
        </c:dLbls>
        <c:gapWidth val="219"/>
        <c:overlap val="-27"/>
        <c:axId val="271621744"/>
        <c:axId val="271623472"/>
      </c:barChart>
      <c:catAx>
        <c:axId val="27162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3472"/>
        <c:crosses val="autoZero"/>
        <c:auto val="1"/>
        <c:lblAlgn val="ctr"/>
        <c:lblOffset val="100"/>
        <c:noMultiLvlLbl val="0"/>
      </c:catAx>
      <c:valAx>
        <c:axId val="2716234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Activities By Agency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 of Activites '!$B$3,'Total # of Activites '!$C$3,'Total # of Activites '!$D$3,'Total # of Activites '!$E$3,'Total # of Activites '!$F$3)</c:f>
              <c:strCache>
                <c:ptCount val="5"/>
                <c:pt idx="0">
                  <c:v>UNFPA</c:v>
                </c:pt>
                <c:pt idx="1">
                  <c:v>UNICEF</c:v>
                </c:pt>
                <c:pt idx="2">
                  <c:v>FAO</c:v>
                </c:pt>
                <c:pt idx="3">
                  <c:v>UNECA</c:v>
                </c:pt>
                <c:pt idx="4">
                  <c:v>UNDP</c:v>
                </c:pt>
              </c:strCache>
            </c:strRef>
          </c:cat>
          <c:val>
            <c:numRef>
              <c:f>('Total # of Activites '!$B$8,'Total # of Activites '!$C$8,'Total # of Activites '!$D$8,'Total # of Activites '!$E$8,'Total # of Activites '!$F$8)</c:f>
              <c:numCache>
                <c:formatCode>General</c:formatCode>
                <c:ptCount val="5"/>
                <c:pt idx="0">
                  <c:v>12</c:v>
                </c:pt>
                <c:pt idx="1">
                  <c:v>5</c:v>
                </c:pt>
                <c:pt idx="2">
                  <c:v>5</c:v>
                </c:pt>
                <c:pt idx="3">
                  <c:v>6</c:v>
                </c:pt>
                <c:pt idx="4">
                  <c:v>12</c:v>
                </c:pt>
              </c:numCache>
            </c:numRef>
          </c:val>
          <c:extLst>
            <c:ext xmlns:c16="http://schemas.microsoft.com/office/drawing/2014/chart" uri="{C3380CC4-5D6E-409C-BE32-E72D297353CC}">
              <c16:uniqueId val="{00000000-3150-A643-98A6-03B9D589BEC3}"/>
            </c:ext>
          </c:extLst>
        </c:ser>
        <c:dLbls>
          <c:dLblPos val="outEnd"/>
          <c:showLegendKey val="0"/>
          <c:showVal val="1"/>
          <c:showCatName val="0"/>
          <c:showSerName val="0"/>
          <c:showPercent val="0"/>
          <c:showBubbleSize val="0"/>
        </c:dLbls>
        <c:gapWidth val="219"/>
        <c:overlap val="-27"/>
        <c:axId val="288394623"/>
        <c:axId val="288396351"/>
      </c:barChart>
      <c:catAx>
        <c:axId val="28839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96351"/>
        <c:crosses val="autoZero"/>
        <c:auto val="1"/>
        <c:lblAlgn val="ctr"/>
        <c:lblOffset val="100"/>
        <c:noMultiLvlLbl val="0"/>
      </c:catAx>
      <c:valAx>
        <c:axId val="28839635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39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UNDAF pillars to which the UNCT has contributed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540819543326207E-2"/>
          <c:y val="0.16240527249899914"/>
          <c:w val="0.93891836091334757"/>
          <c:h val="0.54400731854750417"/>
        </c:manualLayout>
      </c:layout>
      <c:barChart>
        <c:barDir val="col"/>
        <c:grouping val="stacked"/>
        <c:varyColors val="0"/>
        <c:ser>
          <c:idx val="0"/>
          <c:order val="0"/>
          <c:tx>
            <c:strRef>
              <c:f>'UNDAF Pillars'!$C$4</c:f>
              <c:strCache>
                <c:ptCount val="1"/>
                <c:pt idx="0">
                  <c:v>UNFPA</c:v>
                </c:pt>
              </c:strCache>
            </c:strRef>
          </c:tx>
          <c:spPr>
            <a:solidFill>
              <a:schemeClr val="accent1">
                <a:lumMod val="50000"/>
              </a:schemeClr>
            </a:solidFill>
            <a:ln>
              <a:noFill/>
            </a:ln>
            <a:effectLst/>
          </c:spPr>
          <c:invertIfNegative val="0"/>
          <c:cat>
            <c:strRef>
              <c:f>'UNDAF Pillars'!$B$5:$B$8</c:f>
              <c:strCache>
                <c:ptCount val="4"/>
                <c:pt idx="0">
                  <c:v>Capital humano</c:v>
                </c:pt>
                <c:pt idx="1">
                  <c:v>Desarrollo económico sostenible</c:v>
                </c:pt>
                <c:pt idx="2">
                  <c:v>Gobernanza de calidad</c:v>
                </c:pt>
                <c:pt idx="3">
                  <c:v>Hacia un medio ambiente sostenible</c:v>
                </c:pt>
              </c:strCache>
            </c:strRef>
          </c:cat>
          <c:val>
            <c:numRef>
              <c:f>'UNDAF Pillars'!$C$5:$C$8</c:f>
              <c:numCache>
                <c:formatCode>General</c:formatCode>
                <c:ptCount val="4"/>
                <c:pt idx="0">
                  <c:v>1</c:v>
                </c:pt>
                <c:pt idx="1">
                  <c:v>0</c:v>
                </c:pt>
                <c:pt idx="2">
                  <c:v>1</c:v>
                </c:pt>
                <c:pt idx="3">
                  <c:v>0</c:v>
                </c:pt>
              </c:numCache>
            </c:numRef>
          </c:val>
          <c:extLst>
            <c:ext xmlns:c16="http://schemas.microsoft.com/office/drawing/2014/chart" uri="{C3380CC4-5D6E-409C-BE32-E72D297353CC}">
              <c16:uniqueId val="{00000000-7E82-E446-A1B3-B8E0074145C8}"/>
            </c:ext>
          </c:extLst>
        </c:ser>
        <c:ser>
          <c:idx val="1"/>
          <c:order val="1"/>
          <c:tx>
            <c:strRef>
              <c:f>'UNDAF Pillars'!$D$4</c:f>
              <c:strCache>
                <c:ptCount val="1"/>
                <c:pt idx="0">
                  <c:v>UNICEF</c:v>
                </c:pt>
              </c:strCache>
            </c:strRef>
          </c:tx>
          <c:spPr>
            <a:solidFill>
              <a:schemeClr val="accent1">
                <a:lumMod val="75000"/>
              </a:schemeClr>
            </a:solidFill>
            <a:ln>
              <a:noFill/>
            </a:ln>
            <a:effectLst/>
          </c:spPr>
          <c:invertIfNegative val="0"/>
          <c:cat>
            <c:strRef>
              <c:f>'UNDAF Pillars'!$B$5:$B$8</c:f>
              <c:strCache>
                <c:ptCount val="4"/>
                <c:pt idx="0">
                  <c:v>Capital humano</c:v>
                </c:pt>
                <c:pt idx="1">
                  <c:v>Desarrollo económico sostenible</c:v>
                </c:pt>
                <c:pt idx="2">
                  <c:v>Gobernanza de calidad</c:v>
                </c:pt>
                <c:pt idx="3">
                  <c:v>Hacia un medio ambiente sostenible</c:v>
                </c:pt>
              </c:strCache>
            </c:strRef>
          </c:cat>
          <c:val>
            <c:numRef>
              <c:f>'UNDAF Pillars'!$D$5:$D$8</c:f>
              <c:numCache>
                <c:formatCode>General</c:formatCode>
                <c:ptCount val="4"/>
                <c:pt idx="0">
                  <c:v>1</c:v>
                </c:pt>
                <c:pt idx="1">
                  <c:v>0</c:v>
                </c:pt>
                <c:pt idx="2">
                  <c:v>1</c:v>
                </c:pt>
                <c:pt idx="3">
                  <c:v>0</c:v>
                </c:pt>
              </c:numCache>
            </c:numRef>
          </c:val>
          <c:extLst>
            <c:ext xmlns:c16="http://schemas.microsoft.com/office/drawing/2014/chart" uri="{C3380CC4-5D6E-409C-BE32-E72D297353CC}">
              <c16:uniqueId val="{00000001-7E82-E446-A1B3-B8E0074145C8}"/>
            </c:ext>
          </c:extLst>
        </c:ser>
        <c:ser>
          <c:idx val="2"/>
          <c:order val="2"/>
          <c:tx>
            <c:strRef>
              <c:f>'UNDAF Pillars'!$E$4</c:f>
              <c:strCache>
                <c:ptCount val="1"/>
                <c:pt idx="0">
                  <c:v>FAO</c:v>
                </c:pt>
              </c:strCache>
            </c:strRef>
          </c:tx>
          <c:spPr>
            <a:solidFill>
              <a:schemeClr val="accent1"/>
            </a:solidFill>
            <a:ln>
              <a:noFill/>
            </a:ln>
            <a:effectLst/>
          </c:spPr>
          <c:invertIfNegative val="0"/>
          <c:cat>
            <c:strRef>
              <c:f>'UNDAF Pillars'!$B$5:$B$8</c:f>
              <c:strCache>
                <c:ptCount val="4"/>
                <c:pt idx="0">
                  <c:v>Capital humano</c:v>
                </c:pt>
                <c:pt idx="1">
                  <c:v>Desarrollo económico sostenible</c:v>
                </c:pt>
                <c:pt idx="2">
                  <c:v>Gobernanza de calidad</c:v>
                </c:pt>
                <c:pt idx="3">
                  <c:v>Hacia un medio ambiente sostenible</c:v>
                </c:pt>
              </c:strCache>
            </c:strRef>
          </c:cat>
          <c:val>
            <c:numRef>
              <c:f>'UNDAF Pillars'!$E$5:$E$8</c:f>
              <c:numCache>
                <c:formatCode>General</c:formatCode>
                <c:ptCount val="4"/>
                <c:pt idx="0">
                  <c:v>0</c:v>
                </c:pt>
                <c:pt idx="1">
                  <c:v>0</c:v>
                </c:pt>
                <c:pt idx="2">
                  <c:v>1</c:v>
                </c:pt>
                <c:pt idx="3">
                  <c:v>1</c:v>
                </c:pt>
              </c:numCache>
            </c:numRef>
          </c:val>
          <c:extLst>
            <c:ext xmlns:c16="http://schemas.microsoft.com/office/drawing/2014/chart" uri="{C3380CC4-5D6E-409C-BE32-E72D297353CC}">
              <c16:uniqueId val="{00000002-7E82-E446-A1B3-B8E0074145C8}"/>
            </c:ext>
          </c:extLst>
        </c:ser>
        <c:ser>
          <c:idx val="3"/>
          <c:order val="3"/>
          <c:tx>
            <c:strRef>
              <c:f>'UNDAF Pillars'!$F$4</c:f>
              <c:strCache>
                <c:ptCount val="1"/>
                <c:pt idx="0">
                  <c:v>UNECA</c:v>
                </c:pt>
              </c:strCache>
            </c:strRef>
          </c:tx>
          <c:spPr>
            <a:solidFill>
              <a:schemeClr val="accent1">
                <a:tint val="77000"/>
              </a:schemeClr>
            </a:solidFill>
            <a:ln>
              <a:noFill/>
            </a:ln>
            <a:effectLst/>
          </c:spPr>
          <c:invertIfNegative val="0"/>
          <c:cat>
            <c:strRef>
              <c:f>'UNDAF Pillars'!$B$5:$B$8</c:f>
              <c:strCache>
                <c:ptCount val="4"/>
                <c:pt idx="0">
                  <c:v>Capital humano</c:v>
                </c:pt>
                <c:pt idx="1">
                  <c:v>Desarrollo económico sostenible</c:v>
                </c:pt>
                <c:pt idx="2">
                  <c:v>Gobernanza de calidad</c:v>
                </c:pt>
                <c:pt idx="3">
                  <c:v>Hacia un medio ambiente sostenible</c:v>
                </c:pt>
              </c:strCache>
            </c:strRef>
          </c:cat>
          <c:val>
            <c:numRef>
              <c:f>'UNDAF Pillars'!$F$5:$F$8</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3-7E82-E446-A1B3-B8E0074145C8}"/>
            </c:ext>
          </c:extLst>
        </c:ser>
        <c:ser>
          <c:idx val="4"/>
          <c:order val="4"/>
          <c:tx>
            <c:strRef>
              <c:f>'UNDAF Pillars'!$G$4</c:f>
              <c:strCache>
                <c:ptCount val="1"/>
                <c:pt idx="0">
                  <c:v>UNDP</c:v>
                </c:pt>
              </c:strCache>
            </c:strRef>
          </c:tx>
          <c:spPr>
            <a:solidFill>
              <a:schemeClr val="accent1">
                <a:tint val="54000"/>
              </a:schemeClr>
            </a:solidFill>
            <a:ln>
              <a:noFill/>
            </a:ln>
            <a:effectLst/>
          </c:spPr>
          <c:invertIfNegative val="0"/>
          <c:cat>
            <c:strRef>
              <c:f>'UNDAF Pillars'!$B$5:$B$8</c:f>
              <c:strCache>
                <c:ptCount val="4"/>
                <c:pt idx="0">
                  <c:v>Capital humano</c:v>
                </c:pt>
                <c:pt idx="1">
                  <c:v>Desarrollo económico sostenible</c:v>
                </c:pt>
                <c:pt idx="2">
                  <c:v>Gobernanza de calidad</c:v>
                </c:pt>
                <c:pt idx="3">
                  <c:v>Hacia un medio ambiente sostenible</c:v>
                </c:pt>
              </c:strCache>
            </c:strRef>
          </c:cat>
          <c:val>
            <c:numRef>
              <c:f>'UNDAF Pillars'!$G$5:$G$8</c:f>
              <c:numCache>
                <c:formatCode>General</c:formatCode>
                <c:ptCount val="4"/>
                <c:pt idx="0">
                  <c:v>1</c:v>
                </c:pt>
                <c:pt idx="1">
                  <c:v>0</c:v>
                </c:pt>
                <c:pt idx="2">
                  <c:v>1</c:v>
                </c:pt>
                <c:pt idx="3">
                  <c:v>1</c:v>
                </c:pt>
              </c:numCache>
            </c:numRef>
          </c:val>
          <c:extLst>
            <c:ext xmlns:c16="http://schemas.microsoft.com/office/drawing/2014/chart" uri="{C3380CC4-5D6E-409C-BE32-E72D297353CC}">
              <c16:uniqueId val="{00000004-7E82-E446-A1B3-B8E0074145C8}"/>
            </c:ext>
          </c:extLst>
        </c:ser>
        <c:dLbls>
          <c:showLegendKey val="0"/>
          <c:showVal val="0"/>
          <c:showCatName val="0"/>
          <c:showSerName val="0"/>
          <c:showPercent val="0"/>
          <c:showBubbleSize val="0"/>
        </c:dLbls>
        <c:gapWidth val="150"/>
        <c:overlap val="100"/>
        <c:axId val="2131938896"/>
        <c:axId val="2131940624"/>
      </c:barChart>
      <c:catAx>
        <c:axId val="2131938896"/>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131940624"/>
        <c:crosses val="autoZero"/>
        <c:auto val="1"/>
        <c:lblAlgn val="ctr"/>
        <c:lblOffset val="100"/>
        <c:noMultiLvlLbl val="0"/>
      </c:catAx>
      <c:valAx>
        <c:axId val="21319406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13193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Implementing Partners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Implementing partners'!$A$4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Implementing partners'!$B$3:$H$3</c:f>
              <c:strCache>
                <c:ptCount val="7"/>
                <c:pt idx="0">
                  <c:v>Gobierno</c:v>
                </c:pt>
                <c:pt idx="1">
                  <c:v>ONU</c:v>
                </c:pt>
                <c:pt idx="2">
                  <c:v>ONG</c:v>
                </c:pt>
                <c:pt idx="3">
                  <c:v>S. Privado</c:v>
                </c:pt>
                <c:pt idx="4">
                  <c:v>Multilaterales</c:v>
                </c:pt>
                <c:pt idx="5">
                  <c:v>Universidades</c:v>
                </c:pt>
                <c:pt idx="6">
                  <c:v>Otros</c:v>
                </c:pt>
              </c:strCache>
            </c:strRef>
          </c:cat>
          <c:val>
            <c:numRef>
              <c:f>'Total Implementing partners'!$B$4:$H$4</c:f>
              <c:numCache>
                <c:formatCode>General</c:formatCode>
                <c:ptCount val="7"/>
                <c:pt idx="0">
                  <c:v>33</c:v>
                </c:pt>
                <c:pt idx="1">
                  <c:v>7</c:v>
                </c:pt>
                <c:pt idx="2">
                  <c:v>7</c:v>
                </c:pt>
                <c:pt idx="3">
                  <c:v>3</c:v>
                </c:pt>
                <c:pt idx="4">
                  <c:v>4</c:v>
                </c:pt>
                <c:pt idx="5">
                  <c:v>4</c:v>
                </c:pt>
                <c:pt idx="6">
                  <c:v>2</c:v>
                </c:pt>
              </c:numCache>
            </c:numRef>
          </c:val>
          <c:extLst>
            <c:ext xmlns:c16="http://schemas.microsoft.com/office/drawing/2014/chart" uri="{C3380CC4-5D6E-409C-BE32-E72D297353CC}">
              <c16:uniqueId val="{00000000-A517-3046-97D3-B98F8CB8FBED}"/>
            </c:ext>
          </c:extLst>
        </c:ser>
        <c:dLbls>
          <c:dLblPos val="outEnd"/>
          <c:showLegendKey val="0"/>
          <c:showVal val="1"/>
          <c:showCatName val="0"/>
          <c:showSerName val="0"/>
          <c:showPercent val="0"/>
          <c:showBubbleSize val="0"/>
        </c:dLbls>
        <c:gapWidth val="219"/>
        <c:overlap val="-27"/>
        <c:axId val="1520994463"/>
        <c:axId val="961850672"/>
      </c:barChart>
      <c:catAx>
        <c:axId val="15209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50672"/>
        <c:crosses val="autoZero"/>
        <c:auto val="1"/>
        <c:lblAlgn val="ctr"/>
        <c:lblOffset val="100"/>
        <c:noMultiLvlLbl val="0"/>
      </c:catAx>
      <c:valAx>
        <c:axId val="9618506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9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Number of Partners Per Axis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'Implementing partners per axis'!$C$3</c:f>
              <c:strCache>
                <c:ptCount val="1"/>
                <c:pt idx="0">
                  <c:v>Capital humano</c:v>
                </c:pt>
              </c:strCache>
            </c:strRef>
          </c:tx>
          <c:spPr>
            <a:solidFill>
              <a:schemeClr val="accent1">
                <a:lumMod val="50000"/>
              </a:schemeClr>
            </a:solidFill>
            <a:ln>
              <a:noFill/>
            </a:ln>
            <a:effectLst/>
          </c:spPr>
          <c:invertIfNegative val="0"/>
          <c:cat>
            <c:strRef>
              <c:f>'Implementing partners per axis'!$B$4:$B$10</c:f>
              <c:strCache>
                <c:ptCount val="7"/>
                <c:pt idx="0">
                  <c:v>Gobierno</c:v>
                </c:pt>
                <c:pt idx="1">
                  <c:v>ONU</c:v>
                </c:pt>
                <c:pt idx="2">
                  <c:v>ONG</c:v>
                </c:pt>
                <c:pt idx="3">
                  <c:v>S. Privado</c:v>
                </c:pt>
                <c:pt idx="4">
                  <c:v>Multilaterales</c:v>
                </c:pt>
                <c:pt idx="5">
                  <c:v>Universidades</c:v>
                </c:pt>
                <c:pt idx="6">
                  <c:v>Otros</c:v>
                </c:pt>
              </c:strCache>
            </c:strRef>
          </c:cat>
          <c:val>
            <c:numRef>
              <c:f>'Implementing partners per axis'!$C$4:$C$10</c:f>
              <c:numCache>
                <c:formatCode>General</c:formatCode>
                <c:ptCount val="7"/>
                <c:pt idx="0">
                  <c:v>10</c:v>
                </c:pt>
                <c:pt idx="1">
                  <c:v>6</c:v>
                </c:pt>
                <c:pt idx="2">
                  <c:v>6</c:v>
                </c:pt>
                <c:pt idx="3">
                  <c:v>1</c:v>
                </c:pt>
                <c:pt idx="4">
                  <c:v>0</c:v>
                </c:pt>
                <c:pt idx="5">
                  <c:v>2</c:v>
                </c:pt>
                <c:pt idx="6">
                  <c:v>1</c:v>
                </c:pt>
              </c:numCache>
            </c:numRef>
          </c:val>
          <c:extLst>
            <c:ext xmlns:c16="http://schemas.microsoft.com/office/drawing/2014/chart" uri="{C3380CC4-5D6E-409C-BE32-E72D297353CC}">
              <c16:uniqueId val="{00000000-D5F8-F544-85E9-DE94684B1E93}"/>
            </c:ext>
          </c:extLst>
        </c:ser>
        <c:ser>
          <c:idx val="1"/>
          <c:order val="1"/>
          <c:tx>
            <c:strRef>
              <c:f>'Implementing partners per axis'!$D$3</c:f>
              <c:strCache>
                <c:ptCount val="1"/>
                <c:pt idx="0">
                  <c:v>Desarrollo económico sostenible</c:v>
                </c:pt>
              </c:strCache>
            </c:strRef>
          </c:tx>
          <c:spPr>
            <a:solidFill>
              <a:schemeClr val="accent1"/>
            </a:solidFill>
            <a:ln>
              <a:noFill/>
            </a:ln>
            <a:effectLst/>
          </c:spPr>
          <c:invertIfNegative val="0"/>
          <c:cat>
            <c:strRef>
              <c:f>'Implementing partners per axis'!$B$4:$B$10</c:f>
              <c:strCache>
                <c:ptCount val="7"/>
                <c:pt idx="0">
                  <c:v>Gobierno</c:v>
                </c:pt>
                <c:pt idx="1">
                  <c:v>ONU</c:v>
                </c:pt>
                <c:pt idx="2">
                  <c:v>ONG</c:v>
                </c:pt>
                <c:pt idx="3">
                  <c:v>S. Privado</c:v>
                </c:pt>
                <c:pt idx="4">
                  <c:v>Multilaterales</c:v>
                </c:pt>
                <c:pt idx="5">
                  <c:v>Universidades</c:v>
                </c:pt>
                <c:pt idx="6">
                  <c:v>Otros</c:v>
                </c:pt>
              </c:strCache>
            </c:strRef>
          </c:cat>
          <c:val>
            <c:numRef>
              <c:f>'Implementing partners per axis'!$D$4:$D$10</c:f>
              <c:numCache>
                <c:formatCode>General</c:formatCode>
                <c:ptCount val="7"/>
                <c:pt idx="0">
                  <c:v>5</c:v>
                </c:pt>
                <c:pt idx="1">
                  <c:v>0</c:v>
                </c:pt>
                <c:pt idx="2">
                  <c:v>2</c:v>
                </c:pt>
                <c:pt idx="3">
                  <c:v>0</c:v>
                </c:pt>
                <c:pt idx="4">
                  <c:v>3</c:v>
                </c:pt>
                <c:pt idx="5">
                  <c:v>2</c:v>
                </c:pt>
                <c:pt idx="6">
                  <c:v>1</c:v>
                </c:pt>
              </c:numCache>
            </c:numRef>
          </c:val>
          <c:extLst>
            <c:ext xmlns:c16="http://schemas.microsoft.com/office/drawing/2014/chart" uri="{C3380CC4-5D6E-409C-BE32-E72D297353CC}">
              <c16:uniqueId val="{00000001-D5F8-F544-85E9-DE94684B1E93}"/>
            </c:ext>
          </c:extLst>
        </c:ser>
        <c:ser>
          <c:idx val="2"/>
          <c:order val="2"/>
          <c:tx>
            <c:strRef>
              <c:f>'Implementing partners per axis'!$E$3</c:f>
              <c:strCache>
                <c:ptCount val="1"/>
                <c:pt idx="0">
                  <c:v>Gobernanza de calidad</c:v>
                </c:pt>
              </c:strCache>
            </c:strRef>
          </c:tx>
          <c:spPr>
            <a:solidFill>
              <a:schemeClr val="accent1">
                <a:lumMod val="60000"/>
                <a:lumOff val="40000"/>
              </a:schemeClr>
            </a:solidFill>
            <a:ln>
              <a:noFill/>
            </a:ln>
            <a:effectLst/>
          </c:spPr>
          <c:invertIfNegative val="0"/>
          <c:cat>
            <c:strRef>
              <c:f>'Implementing partners per axis'!$B$4:$B$10</c:f>
              <c:strCache>
                <c:ptCount val="7"/>
                <c:pt idx="0">
                  <c:v>Gobierno</c:v>
                </c:pt>
                <c:pt idx="1">
                  <c:v>ONU</c:v>
                </c:pt>
                <c:pt idx="2">
                  <c:v>ONG</c:v>
                </c:pt>
                <c:pt idx="3">
                  <c:v>S. Privado</c:v>
                </c:pt>
                <c:pt idx="4">
                  <c:v>Multilaterales</c:v>
                </c:pt>
                <c:pt idx="5">
                  <c:v>Universidades</c:v>
                </c:pt>
                <c:pt idx="6">
                  <c:v>Otros</c:v>
                </c:pt>
              </c:strCache>
            </c:strRef>
          </c:cat>
          <c:val>
            <c:numRef>
              <c:f>'Implementing partners per axis'!$E$4:$E$10</c:f>
              <c:numCache>
                <c:formatCode>General</c:formatCode>
                <c:ptCount val="7"/>
                <c:pt idx="0">
                  <c:v>22</c:v>
                </c:pt>
                <c:pt idx="1">
                  <c:v>2</c:v>
                </c:pt>
                <c:pt idx="2">
                  <c:v>0</c:v>
                </c:pt>
                <c:pt idx="3">
                  <c:v>2</c:v>
                </c:pt>
                <c:pt idx="4">
                  <c:v>1</c:v>
                </c:pt>
                <c:pt idx="5">
                  <c:v>0</c:v>
                </c:pt>
                <c:pt idx="6">
                  <c:v>0</c:v>
                </c:pt>
              </c:numCache>
            </c:numRef>
          </c:val>
          <c:extLst>
            <c:ext xmlns:c16="http://schemas.microsoft.com/office/drawing/2014/chart" uri="{C3380CC4-5D6E-409C-BE32-E72D297353CC}">
              <c16:uniqueId val="{00000002-D5F8-F544-85E9-DE94684B1E93}"/>
            </c:ext>
          </c:extLst>
        </c:ser>
        <c:ser>
          <c:idx val="3"/>
          <c:order val="3"/>
          <c:tx>
            <c:strRef>
              <c:f>'Implementing partners per axis'!$F$3</c:f>
              <c:strCache>
                <c:ptCount val="1"/>
                <c:pt idx="0">
                  <c:v>Hacia un medio ambiente sostenible</c:v>
                </c:pt>
              </c:strCache>
            </c:strRef>
          </c:tx>
          <c:spPr>
            <a:solidFill>
              <a:schemeClr val="accent1">
                <a:lumMod val="20000"/>
                <a:lumOff val="80000"/>
              </a:schemeClr>
            </a:solidFill>
            <a:ln>
              <a:noFill/>
            </a:ln>
            <a:effectLst/>
          </c:spPr>
          <c:invertIfNegative val="0"/>
          <c:cat>
            <c:strRef>
              <c:f>'Implementing partners per axis'!$B$4:$B$10</c:f>
              <c:strCache>
                <c:ptCount val="7"/>
                <c:pt idx="0">
                  <c:v>Gobierno</c:v>
                </c:pt>
                <c:pt idx="1">
                  <c:v>ONU</c:v>
                </c:pt>
                <c:pt idx="2">
                  <c:v>ONG</c:v>
                </c:pt>
                <c:pt idx="3">
                  <c:v>S. Privado</c:v>
                </c:pt>
                <c:pt idx="4">
                  <c:v>Multilaterales</c:v>
                </c:pt>
                <c:pt idx="5">
                  <c:v>Universidades</c:v>
                </c:pt>
                <c:pt idx="6">
                  <c:v>Otros</c:v>
                </c:pt>
              </c:strCache>
            </c:strRef>
          </c:cat>
          <c:val>
            <c:numRef>
              <c:f>'Implementing partners per axis'!$F$4:$F$10</c:f>
              <c:numCache>
                <c:formatCode>General</c:formatCode>
                <c:ptCount val="7"/>
                <c:pt idx="0">
                  <c:v>4</c:v>
                </c:pt>
                <c:pt idx="1">
                  <c:v>0</c:v>
                </c:pt>
                <c:pt idx="2">
                  <c:v>0</c:v>
                </c:pt>
                <c:pt idx="3">
                  <c:v>0</c:v>
                </c:pt>
                <c:pt idx="4">
                  <c:v>0</c:v>
                </c:pt>
                <c:pt idx="5">
                  <c:v>0</c:v>
                </c:pt>
                <c:pt idx="6">
                  <c:v>0</c:v>
                </c:pt>
              </c:numCache>
            </c:numRef>
          </c:val>
          <c:extLst>
            <c:ext xmlns:c16="http://schemas.microsoft.com/office/drawing/2014/chart" uri="{C3380CC4-5D6E-409C-BE32-E72D297353CC}">
              <c16:uniqueId val="{00000003-D5F8-F544-85E9-DE94684B1E93}"/>
            </c:ext>
          </c:extLst>
        </c:ser>
        <c:dLbls>
          <c:showLegendKey val="0"/>
          <c:showVal val="0"/>
          <c:showCatName val="0"/>
          <c:showSerName val="0"/>
          <c:showPercent val="0"/>
          <c:showBubbleSize val="0"/>
        </c:dLbls>
        <c:gapWidth val="219"/>
        <c:overlap val="-27"/>
        <c:axId val="1614306287"/>
        <c:axId val="1613995215"/>
      </c:barChart>
      <c:catAx>
        <c:axId val="161430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95215"/>
        <c:crosses val="autoZero"/>
        <c:auto val="1"/>
        <c:lblAlgn val="ctr"/>
        <c:lblOffset val="100"/>
        <c:noMultiLvlLbl val="0"/>
      </c:catAx>
      <c:valAx>
        <c:axId val="16139952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0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Capital humano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'Implementing partners per axis'!$C$3</c:f>
              <c:strCache>
                <c:ptCount val="1"/>
                <c:pt idx="0">
                  <c:v>Capital humano</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'Implementing partners per axis'!$B$4:$B$10</c:f>
              <c:strCache>
                <c:ptCount val="7"/>
                <c:pt idx="0">
                  <c:v>Gobierno</c:v>
                </c:pt>
                <c:pt idx="1">
                  <c:v>ONU</c:v>
                </c:pt>
                <c:pt idx="2">
                  <c:v>ONG</c:v>
                </c:pt>
                <c:pt idx="3">
                  <c:v>S. Privado</c:v>
                </c:pt>
                <c:pt idx="4">
                  <c:v>Multilaterales</c:v>
                </c:pt>
                <c:pt idx="5">
                  <c:v>Universidades</c:v>
                </c:pt>
                <c:pt idx="6">
                  <c:v>Otros</c:v>
                </c:pt>
              </c:strCache>
            </c:strRef>
          </c:cat>
          <c:val>
            <c:numRef>
              <c:f>'Implementing partners per axis'!$C$4:$C$10</c:f>
              <c:numCache>
                <c:formatCode>General</c:formatCode>
                <c:ptCount val="7"/>
                <c:pt idx="0">
                  <c:v>10</c:v>
                </c:pt>
                <c:pt idx="1">
                  <c:v>6</c:v>
                </c:pt>
                <c:pt idx="2">
                  <c:v>6</c:v>
                </c:pt>
                <c:pt idx="3">
                  <c:v>1</c:v>
                </c:pt>
                <c:pt idx="4">
                  <c:v>0</c:v>
                </c:pt>
                <c:pt idx="5">
                  <c:v>2</c:v>
                </c:pt>
                <c:pt idx="6">
                  <c:v>1</c:v>
                </c:pt>
              </c:numCache>
            </c:numRef>
          </c:val>
          <c:extLst>
            <c:ext xmlns:c16="http://schemas.microsoft.com/office/drawing/2014/chart" uri="{C3380CC4-5D6E-409C-BE32-E72D297353CC}">
              <c16:uniqueId val="{00000000-6A0B-0841-B0A0-53ECBCEF8DC3}"/>
            </c:ext>
          </c:extLst>
        </c:ser>
        <c:dLbls>
          <c:dLblPos val="outEnd"/>
          <c:showLegendKey val="0"/>
          <c:showVal val="1"/>
          <c:showCatName val="0"/>
          <c:showSerName val="0"/>
          <c:showPercent val="0"/>
          <c:showBubbleSize val="0"/>
        </c:dLbls>
        <c:gapWidth val="219"/>
        <c:overlap val="-27"/>
        <c:axId val="623969216"/>
        <c:axId val="623970944"/>
      </c:barChart>
      <c:catAx>
        <c:axId val="6239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70944"/>
        <c:crosses val="autoZero"/>
        <c:auto val="1"/>
        <c:lblAlgn val="ctr"/>
        <c:lblOffset val="100"/>
        <c:noMultiLvlLbl val="0"/>
      </c:catAx>
      <c:valAx>
        <c:axId val="6239709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Desarrollo económico sostenible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'Implementing partners per axis'!$D$3</c:f>
              <c:strCache>
                <c:ptCount val="1"/>
                <c:pt idx="0">
                  <c:v>Desarrollo económico sostenible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('Implementing partners per axis'!$B$4,'Implementing partners per axis'!$B$5,'Implementing partners per axis'!$B$6,'Implementing partners per axis'!$B$7,'Implementing partners per axis'!$B$8,'Implementing partners per axis'!$B$9,'Implementing partners per axis'!$B$10)</c:f>
              <c:strCache>
                <c:ptCount val="7"/>
                <c:pt idx="0">
                  <c:v>Gobierno</c:v>
                </c:pt>
                <c:pt idx="1">
                  <c:v>ONU</c:v>
                </c:pt>
                <c:pt idx="2">
                  <c:v>ONG</c:v>
                </c:pt>
                <c:pt idx="3">
                  <c:v>S. Privado</c:v>
                </c:pt>
                <c:pt idx="4">
                  <c:v>Multilaterales</c:v>
                </c:pt>
                <c:pt idx="5">
                  <c:v>Universidades</c:v>
                </c:pt>
                <c:pt idx="6">
                  <c:v>Otros</c:v>
                </c:pt>
              </c:strCache>
            </c:strRef>
          </c:cat>
          <c:val>
            <c:numRef>
              <c:f>('Implementing partners per axis'!$D$4,'Implementing partners per axis'!$D$5,'Implementing partners per axis'!$D$6,'Implementing partners per axis'!$D$7,'Implementing partners per axis'!$D$8,'Implementing partners per axis'!$D$9,'Implementing partners per axis'!$D$10)</c:f>
              <c:numCache>
                <c:formatCode>General</c:formatCode>
                <c:ptCount val="7"/>
                <c:pt idx="0">
                  <c:v>5</c:v>
                </c:pt>
                <c:pt idx="1">
                  <c:v>0</c:v>
                </c:pt>
                <c:pt idx="2">
                  <c:v>2</c:v>
                </c:pt>
                <c:pt idx="3">
                  <c:v>0</c:v>
                </c:pt>
                <c:pt idx="4">
                  <c:v>3</c:v>
                </c:pt>
                <c:pt idx="5">
                  <c:v>2</c:v>
                </c:pt>
                <c:pt idx="6">
                  <c:v>1</c:v>
                </c:pt>
              </c:numCache>
            </c:numRef>
          </c:val>
          <c:extLst>
            <c:ext xmlns:c16="http://schemas.microsoft.com/office/drawing/2014/chart" uri="{C3380CC4-5D6E-409C-BE32-E72D297353CC}">
              <c16:uniqueId val="{00000000-791E-F94A-B7B3-31CA88461CF8}"/>
            </c:ext>
          </c:extLst>
        </c:ser>
        <c:dLbls>
          <c:dLblPos val="outEnd"/>
          <c:showLegendKey val="0"/>
          <c:showVal val="1"/>
          <c:showCatName val="0"/>
          <c:showSerName val="0"/>
          <c:showPercent val="0"/>
          <c:showBubbleSize val="0"/>
        </c:dLbls>
        <c:gapWidth val="219"/>
        <c:overlap val="-27"/>
        <c:axId val="624002336"/>
        <c:axId val="624004064"/>
      </c:barChart>
      <c:catAx>
        <c:axId val="62400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04064"/>
        <c:crosses val="autoZero"/>
        <c:auto val="1"/>
        <c:lblAlgn val="ctr"/>
        <c:lblOffset val="100"/>
        <c:noMultiLvlLbl val="0"/>
      </c:catAx>
      <c:valAx>
        <c:axId val="624004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0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Gobernanza de 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'Implementing partners per axis'!$E$3</c:f>
              <c:strCache>
                <c:ptCount val="1"/>
                <c:pt idx="0">
                  <c:v>Gobernanza de calidad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('Implementing partners per axis'!$B$4,'Implementing partners per axis'!$B$5,'Implementing partners per axis'!$B$6,'Implementing partners per axis'!$B$7,'Implementing partners per axis'!$B$8,'Implementing partners per axis'!$B$9,'Implementing partners per axis'!$B$10)</c:f>
              <c:strCache>
                <c:ptCount val="7"/>
                <c:pt idx="0">
                  <c:v>Gobierno</c:v>
                </c:pt>
                <c:pt idx="1">
                  <c:v>ONU</c:v>
                </c:pt>
                <c:pt idx="2">
                  <c:v>ONG</c:v>
                </c:pt>
                <c:pt idx="3">
                  <c:v>S. Privado</c:v>
                </c:pt>
                <c:pt idx="4">
                  <c:v>Multilaterales</c:v>
                </c:pt>
                <c:pt idx="5">
                  <c:v>Universidades</c:v>
                </c:pt>
                <c:pt idx="6">
                  <c:v>Otros</c:v>
                </c:pt>
              </c:strCache>
            </c:strRef>
          </c:cat>
          <c:val>
            <c:numRef>
              <c:f>('Implementing partners per axis'!$E$4,'Implementing partners per axis'!$E$5,'Implementing partners per axis'!$E$6,'Implementing partners per axis'!$E$7,'Implementing partners per axis'!$E$8,'Implementing partners per axis'!$E$9,'Implementing partners per axis'!$E$10)</c:f>
              <c:numCache>
                <c:formatCode>General</c:formatCode>
                <c:ptCount val="7"/>
                <c:pt idx="0">
                  <c:v>22</c:v>
                </c:pt>
                <c:pt idx="1">
                  <c:v>2</c:v>
                </c:pt>
                <c:pt idx="2">
                  <c:v>0</c:v>
                </c:pt>
                <c:pt idx="3">
                  <c:v>2</c:v>
                </c:pt>
                <c:pt idx="4">
                  <c:v>1</c:v>
                </c:pt>
                <c:pt idx="5">
                  <c:v>0</c:v>
                </c:pt>
                <c:pt idx="6">
                  <c:v>0</c:v>
                </c:pt>
              </c:numCache>
            </c:numRef>
          </c:val>
          <c:extLst>
            <c:ext xmlns:c16="http://schemas.microsoft.com/office/drawing/2014/chart" uri="{C3380CC4-5D6E-409C-BE32-E72D297353CC}">
              <c16:uniqueId val="{00000000-1FDF-7C4D-8D4C-36CDECBB1384}"/>
            </c:ext>
          </c:extLst>
        </c:ser>
        <c:dLbls>
          <c:dLblPos val="outEnd"/>
          <c:showLegendKey val="0"/>
          <c:showVal val="1"/>
          <c:showCatName val="0"/>
          <c:showSerName val="0"/>
          <c:showPercent val="0"/>
          <c:showBubbleSize val="0"/>
        </c:dLbls>
        <c:gapWidth val="219"/>
        <c:overlap val="-27"/>
        <c:axId val="624100384"/>
        <c:axId val="624102112"/>
      </c:barChart>
      <c:catAx>
        <c:axId val="62410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02112"/>
        <c:crosses val="autoZero"/>
        <c:auto val="1"/>
        <c:lblAlgn val="ctr"/>
        <c:lblOffset val="100"/>
        <c:noMultiLvlLbl val="0"/>
      </c:catAx>
      <c:valAx>
        <c:axId val="6241021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0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Hacia un medio ambiente sostenible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'Implementing partners per axis'!$F$3</c:f>
              <c:strCache>
                <c:ptCount val="1"/>
                <c:pt idx="0">
                  <c:v>Hacia un medio ambiente sostenible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('Implementing partners per axis'!$B$4,'Implementing partners per axis'!$B$5,'Implementing partners per axis'!$B$6,'Implementing partners per axis'!$B$7,'Implementing partners per axis'!$B$8,'Implementing partners per axis'!$B$9,'Implementing partners per axis'!$B$10)</c:f>
              <c:strCache>
                <c:ptCount val="7"/>
                <c:pt idx="0">
                  <c:v>Gobierno</c:v>
                </c:pt>
                <c:pt idx="1">
                  <c:v>ONU</c:v>
                </c:pt>
                <c:pt idx="2">
                  <c:v>ONG</c:v>
                </c:pt>
                <c:pt idx="3">
                  <c:v>S. Privado</c:v>
                </c:pt>
                <c:pt idx="4">
                  <c:v>Multilaterales</c:v>
                </c:pt>
                <c:pt idx="5">
                  <c:v>Universidades</c:v>
                </c:pt>
                <c:pt idx="6">
                  <c:v>Otros</c:v>
                </c:pt>
              </c:strCache>
            </c:strRef>
          </c:cat>
          <c:val>
            <c:numRef>
              <c:f>('Implementing partners per axis'!$F$4,'Implementing partners per axis'!$F$5,'Implementing partners per axis'!$F$6,'Implementing partners per axis'!$F$7,'Implementing partners per axis'!$F$8,'Implementing partners per axis'!$F$9,'Implementing partners per axis'!$F$10)</c:f>
              <c:numCache>
                <c:formatCode>General</c:formatCode>
                <c:ptCount val="7"/>
                <c:pt idx="0">
                  <c:v>4</c:v>
                </c:pt>
                <c:pt idx="1">
                  <c:v>0</c:v>
                </c:pt>
                <c:pt idx="2">
                  <c:v>0</c:v>
                </c:pt>
                <c:pt idx="3">
                  <c:v>0</c:v>
                </c:pt>
                <c:pt idx="4">
                  <c:v>0</c:v>
                </c:pt>
                <c:pt idx="5">
                  <c:v>0</c:v>
                </c:pt>
                <c:pt idx="6">
                  <c:v>0</c:v>
                </c:pt>
              </c:numCache>
            </c:numRef>
          </c:val>
          <c:extLst>
            <c:ext xmlns:c16="http://schemas.microsoft.com/office/drawing/2014/chart" uri="{C3380CC4-5D6E-409C-BE32-E72D297353CC}">
              <c16:uniqueId val="{00000000-F5BA-C84A-B046-00007D7A63AF}"/>
            </c:ext>
          </c:extLst>
        </c:ser>
        <c:dLbls>
          <c:dLblPos val="outEnd"/>
          <c:showLegendKey val="0"/>
          <c:showVal val="1"/>
          <c:showCatName val="0"/>
          <c:showSerName val="0"/>
          <c:showPercent val="0"/>
          <c:showBubbleSize val="0"/>
        </c:dLbls>
        <c:gapWidth val="219"/>
        <c:overlap val="-27"/>
        <c:axId val="1614402639"/>
        <c:axId val="1614404639"/>
      </c:barChart>
      <c:catAx>
        <c:axId val="161440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04639"/>
        <c:crosses val="autoZero"/>
        <c:auto val="1"/>
        <c:lblAlgn val="ctr"/>
        <c:lblOffset val="100"/>
        <c:noMultiLvlLbl val="0"/>
      </c:catAx>
      <c:valAx>
        <c:axId val="1614404639"/>
        <c:scaling>
          <c:orientation val="minMax"/>
          <c:max val="5"/>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02639"/>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Partner Contributions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'Partner Contributions (Finance)'!$G$5</c:f>
              <c:strCache>
                <c:ptCount val="1"/>
                <c:pt idx="0">
                  <c:v>Compromiso por socio</c:v>
                </c:pt>
              </c:strCache>
            </c:strRef>
          </c:tx>
          <c:spPr>
            <a:solidFill>
              <a:schemeClr val="accent1">
                <a:lumMod val="75000"/>
              </a:schemeClr>
            </a:solidFill>
            <a:ln>
              <a:noFill/>
            </a:ln>
            <a:effectLst/>
          </c:spPr>
          <c:invertIfNegative val="0"/>
          <c:cat>
            <c:strRef>
              <c:f>'Partner Contributions (Finance)'!$H$4:$L$4</c:f>
              <c:strCache>
                <c:ptCount val="5"/>
                <c:pt idx="0">
                  <c:v>Gobierno</c:v>
                </c:pt>
                <c:pt idx="1">
                  <c:v>ONU</c:v>
                </c:pt>
                <c:pt idx="2">
                  <c:v>S. Privado</c:v>
                </c:pt>
                <c:pt idx="3">
                  <c:v>Bilaterales</c:v>
                </c:pt>
                <c:pt idx="4">
                  <c:v>Multilaterales</c:v>
                </c:pt>
              </c:strCache>
            </c:strRef>
          </c:cat>
          <c:val>
            <c:numRef>
              <c:f>'Partner Contributions (Finance)'!$H$5:$L$5</c:f>
              <c:numCache>
                <c:formatCode>#,##0</c:formatCode>
                <c:ptCount val="5"/>
                <c:pt idx="0">
                  <c:v>7153283</c:v>
                </c:pt>
                <c:pt idx="1">
                  <c:v>1882500</c:v>
                </c:pt>
                <c:pt idx="2" formatCode="General">
                  <c:v>0</c:v>
                </c:pt>
                <c:pt idx="3" formatCode="[$$-409]#,##0.00">
                  <c:v>3833154</c:v>
                </c:pt>
                <c:pt idx="4">
                  <c:v>1163242</c:v>
                </c:pt>
              </c:numCache>
            </c:numRef>
          </c:val>
          <c:extLst>
            <c:ext xmlns:c16="http://schemas.microsoft.com/office/drawing/2014/chart" uri="{C3380CC4-5D6E-409C-BE32-E72D297353CC}">
              <c16:uniqueId val="{00000000-8314-F448-B69C-67B5142E61B4}"/>
            </c:ext>
          </c:extLst>
        </c:ser>
        <c:ser>
          <c:idx val="1"/>
          <c:order val="1"/>
          <c:tx>
            <c:strRef>
              <c:f>'Partner Contributions (Finance)'!$G$6</c:f>
              <c:strCache>
                <c:ptCount val="1"/>
                <c:pt idx="0">
                  <c:v>Movilizado por socio</c:v>
                </c:pt>
              </c:strCache>
            </c:strRef>
          </c:tx>
          <c:spPr>
            <a:solidFill>
              <a:schemeClr val="accent1">
                <a:lumMod val="60000"/>
                <a:lumOff val="40000"/>
              </a:schemeClr>
            </a:solidFill>
            <a:ln>
              <a:noFill/>
            </a:ln>
            <a:effectLst/>
          </c:spPr>
          <c:invertIfNegative val="0"/>
          <c:cat>
            <c:strRef>
              <c:f>'Partner Contributions (Finance)'!$H$4:$L$4</c:f>
              <c:strCache>
                <c:ptCount val="5"/>
                <c:pt idx="0">
                  <c:v>Gobierno</c:v>
                </c:pt>
                <c:pt idx="1">
                  <c:v>ONU</c:v>
                </c:pt>
                <c:pt idx="2">
                  <c:v>S. Privado</c:v>
                </c:pt>
                <c:pt idx="3">
                  <c:v>Bilaterales</c:v>
                </c:pt>
                <c:pt idx="4">
                  <c:v>Multilaterales</c:v>
                </c:pt>
              </c:strCache>
            </c:strRef>
          </c:cat>
          <c:val>
            <c:numRef>
              <c:f>'Partner Contributions (Finance)'!$H$6:$L$6</c:f>
              <c:numCache>
                <c:formatCode>#,##0</c:formatCode>
                <c:ptCount val="5"/>
                <c:pt idx="0">
                  <c:v>3165130</c:v>
                </c:pt>
                <c:pt idx="1">
                  <c:v>1597532</c:v>
                </c:pt>
                <c:pt idx="2" formatCode="General">
                  <c:v>0</c:v>
                </c:pt>
                <c:pt idx="3" formatCode="[$$-409]#,##0.00">
                  <c:v>1760779</c:v>
                </c:pt>
                <c:pt idx="4" formatCode="General">
                  <c:v>0</c:v>
                </c:pt>
              </c:numCache>
            </c:numRef>
          </c:val>
          <c:extLst>
            <c:ext xmlns:c16="http://schemas.microsoft.com/office/drawing/2014/chart" uri="{C3380CC4-5D6E-409C-BE32-E72D297353CC}">
              <c16:uniqueId val="{00000001-8314-F448-B69C-67B5142E61B4}"/>
            </c:ext>
          </c:extLst>
        </c:ser>
        <c:dLbls>
          <c:showLegendKey val="0"/>
          <c:showVal val="0"/>
          <c:showCatName val="0"/>
          <c:showSerName val="0"/>
          <c:showPercent val="0"/>
          <c:showBubbleSize val="0"/>
        </c:dLbls>
        <c:gapWidth val="219"/>
        <c:overlap val="-27"/>
        <c:axId val="1049167616"/>
        <c:axId val="1425549520"/>
      </c:barChart>
      <c:catAx>
        <c:axId val="104916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49520"/>
        <c:crosses val="autoZero"/>
        <c:auto val="1"/>
        <c:lblAlgn val="ctr"/>
        <c:lblOffset val="100"/>
        <c:noMultiLvlLbl val="0"/>
      </c:catAx>
      <c:valAx>
        <c:axId val="142554952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167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Capital Humano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Axis'!$B$3</c:f>
              <c:strCache>
                <c:ptCount val="1"/>
                <c:pt idx="0">
                  <c:v>Capital humano</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Financial by Axis'!$A$4:$A$8</c:f>
              <c:strCache>
                <c:ptCount val="5"/>
                <c:pt idx="0">
                  <c:v>Presupuesto planificado 2022</c:v>
                </c:pt>
                <c:pt idx="1">
                  <c:v>Recursos disponibles principios 2022</c:v>
                </c:pt>
                <c:pt idx="2">
                  <c:v>Recursos Movilizados durante 2022</c:v>
                </c:pt>
                <c:pt idx="3">
                  <c:v>Recursos disponibles final 2022 </c:v>
                </c:pt>
                <c:pt idx="4">
                  <c:v>Recursos Utilizados</c:v>
                </c:pt>
              </c:strCache>
            </c:strRef>
          </c:cat>
          <c:val>
            <c:numRef>
              <c:f>'Total Financial by Axis'!$B$4:$B$8</c:f>
              <c:numCache>
                <c:formatCode>#,##0</c:formatCode>
                <c:ptCount val="5"/>
                <c:pt idx="0">
                  <c:v>10102230</c:v>
                </c:pt>
                <c:pt idx="1">
                  <c:v>3441825</c:v>
                </c:pt>
                <c:pt idx="2">
                  <c:v>2703110</c:v>
                </c:pt>
                <c:pt idx="3">
                  <c:v>6161833</c:v>
                </c:pt>
                <c:pt idx="4">
                  <c:v>5036159.41</c:v>
                </c:pt>
              </c:numCache>
            </c:numRef>
          </c:val>
          <c:extLst>
            <c:ext xmlns:c16="http://schemas.microsoft.com/office/drawing/2014/chart" uri="{C3380CC4-5D6E-409C-BE32-E72D297353CC}">
              <c16:uniqueId val="{00000000-13D7-7E48-B600-6733D570913C}"/>
            </c:ext>
          </c:extLst>
        </c:ser>
        <c:dLbls>
          <c:dLblPos val="outEnd"/>
          <c:showLegendKey val="0"/>
          <c:showVal val="1"/>
          <c:showCatName val="0"/>
          <c:showSerName val="0"/>
          <c:showPercent val="0"/>
          <c:showBubbleSize val="0"/>
        </c:dLbls>
        <c:gapWidth val="219"/>
        <c:overlap val="-27"/>
        <c:axId val="938727776"/>
        <c:axId val="938503632"/>
      </c:barChart>
      <c:catAx>
        <c:axId val="9387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503632"/>
        <c:crosses val="autoZero"/>
        <c:auto val="1"/>
        <c:lblAlgn val="ctr"/>
        <c:lblOffset val="100"/>
        <c:noMultiLvlLbl val="0"/>
      </c:catAx>
      <c:valAx>
        <c:axId val="93850363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2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Breakdown of Main</a:t>
            </a:r>
            <a:r>
              <a:rPr lang="en-US" b="1" baseline="0"/>
              <a:t> Partner Contributions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'Partner Contributions (Finance)'!$G$9</c:f>
              <c:strCache>
                <c:ptCount val="1"/>
                <c:pt idx="0">
                  <c:v>Compromiso por socio</c:v>
                </c:pt>
              </c:strCache>
            </c:strRef>
          </c:tx>
          <c:spPr>
            <a:solidFill>
              <a:schemeClr val="accent1">
                <a:lumMod val="75000"/>
              </a:schemeClr>
            </a:solidFill>
            <a:ln>
              <a:noFill/>
            </a:ln>
            <a:effectLst/>
          </c:spPr>
          <c:invertIfNegative val="0"/>
          <c:cat>
            <c:strRef>
              <c:f>'Partner Contributions (Finance)'!$H$8:$O$8</c:f>
              <c:strCache>
                <c:ptCount val="8"/>
                <c:pt idx="0">
                  <c:v>Gobierno EQG</c:v>
                </c:pt>
                <c:pt idx="1">
                  <c:v>ONU</c:v>
                </c:pt>
                <c:pt idx="2">
                  <c:v>USA Gov</c:v>
                </c:pt>
                <c:pt idx="3">
                  <c:v>Gobierno de Japan</c:v>
                </c:pt>
                <c:pt idx="4">
                  <c:v>MPTF</c:v>
                </c:pt>
                <c:pt idx="5">
                  <c:v>Chevron</c:v>
                </c:pt>
                <c:pt idx="6">
                  <c:v>GEF</c:v>
                </c:pt>
                <c:pt idx="7">
                  <c:v>GCF</c:v>
                </c:pt>
              </c:strCache>
            </c:strRef>
          </c:cat>
          <c:val>
            <c:numRef>
              <c:f>'Partner Contributions (Finance)'!$H$9:$O$9</c:f>
              <c:numCache>
                <c:formatCode>#,##0</c:formatCode>
                <c:ptCount val="8"/>
                <c:pt idx="0">
                  <c:v>7153283</c:v>
                </c:pt>
                <c:pt idx="1">
                  <c:v>1882500</c:v>
                </c:pt>
                <c:pt idx="2">
                  <c:v>203593</c:v>
                </c:pt>
                <c:pt idx="3">
                  <c:v>695342</c:v>
                </c:pt>
                <c:pt idx="4">
                  <c:v>2150490</c:v>
                </c:pt>
                <c:pt idx="5" formatCode="General">
                  <c:v>0</c:v>
                </c:pt>
                <c:pt idx="6">
                  <c:v>863242</c:v>
                </c:pt>
                <c:pt idx="7">
                  <c:v>300000</c:v>
                </c:pt>
              </c:numCache>
            </c:numRef>
          </c:val>
          <c:extLst>
            <c:ext xmlns:c16="http://schemas.microsoft.com/office/drawing/2014/chart" uri="{C3380CC4-5D6E-409C-BE32-E72D297353CC}">
              <c16:uniqueId val="{00000000-8942-7B4A-8DE9-3A792E20B91E}"/>
            </c:ext>
          </c:extLst>
        </c:ser>
        <c:ser>
          <c:idx val="1"/>
          <c:order val="1"/>
          <c:tx>
            <c:strRef>
              <c:f>'Partner Contributions (Finance)'!$G$10</c:f>
              <c:strCache>
                <c:ptCount val="1"/>
                <c:pt idx="0">
                  <c:v>Movilizado por socio</c:v>
                </c:pt>
              </c:strCache>
            </c:strRef>
          </c:tx>
          <c:spPr>
            <a:solidFill>
              <a:schemeClr val="accent1">
                <a:lumMod val="60000"/>
                <a:lumOff val="40000"/>
              </a:schemeClr>
            </a:solidFill>
            <a:ln>
              <a:noFill/>
            </a:ln>
            <a:effectLst/>
          </c:spPr>
          <c:invertIfNegative val="0"/>
          <c:cat>
            <c:strRef>
              <c:f>'Partner Contributions (Finance)'!$H$8:$O$8</c:f>
              <c:strCache>
                <c:ptCount val="8"/>
                <c:pt idx="0">
                  <c:v>Gobierno EQG</c:v>
                </c:pt>
                <c:pt idx="1">
                  <c:v>ONU</c:v>
                </c:pt>
                <c:pt idx="2">
                  <c:v>USA Gov</c:v>
                </c:pt>
                <c:pt idx="3">
                  <c:v>Gobierno de Japan</c:v>
                </c:pt>
                <c:pt idx="4">
                  <c:v>MPTF</c:v>
                </c:pt>
                <c:pt idx="5">
                  <c:v>Chevron</c:v>
                </c:pt>
                <c:pt idx="6">
                  <c:v>GEF</c:v>
                </c:pt>
                <c:pt idx="7">
                  <c:v>GCF</c:v>
                </c:pt>
              </c:strCache>
            </c:strRef>
          </c:cat>
          <c:val>
            <c:numRef>
              <c:f>'Partner Contributions (Finance)'!$H$10:$O$10</c:f>
              <c:numCache>
                <c:formatCode>#,##0</c:formatCode>
                <c:ptCount val="8"/>
                <c:pt idx="0" formatCode="General">
                  <c:v>3165130</c:v>
                </c:pt>
                <c:pt idx="1">
                  <c:v>1597532</c:v>
                </c:pt>
                <c:pt idx="2">
                  <c:v>203593</c:v>
                </c:pt>
                <c:pt idx="3">
                  <c:v>688457</c:v>
                </c:pt>
                <c:pt idx="4">
                  <c:v>85000</c:v>
                </c:pt>
                <c:pt idx="5" formatCode="General">
                  <c:v>0</c:v>
                </c:pt>
                <c:pt idx="6" formatCode="General">
                  <c:v>0</c:v>
                </c:pt>
                <c:pt idx="7" formatCode="General">
                  <c:v>0</c:v>
                </c:pt>
              </c:numCache>
            </c:numRef>
          </c:val>
          <c:extLst>
            <c:ext xmlns:c16="http://schemas.microsoft.com/office/drawing/2014/chart" uri="{C3380CC4-5D6E-409C-BE32-E72D297353CC}">
              <c16:uniqueId val="{00000001-8942-7B4A-8DE9-3A792E20B91E}"/>
            </c:ext>
          </c:extLst>
        </c:ser>
        <c:dLbls>
          <c:showLegendKey val="0"/>
          <c:showVal val="0"/>
          <c:showCatName val="0"/>
          <c:showSerName val="0"/>
          <c:showPercent val="0"/>
          <c:showBubbleSize val="0"/>
        </c:dLbls>
        <c:gapWidth val="219"/>
        <c:overlap val="-27"/>
        <c:axId val="1183029728"/>
        <c:axId val="1205861952"/>
      </c:barChart>
      <c:catAx>
        <c:axId val="11830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61952"/>
        <c:crosses val="autoZero"/>
        <c:auto val="1"/>
        <c:lblAlgn val="ctr"/>
        <c:lblOffset val="100"/>
        <c:noMultiLvlLbl val="0"/>
      </c:catAx>
      <c:valAx>
        <c:axId val="120586195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2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Beneficiary Groups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'Beneficiary Groups total &amp; axis'!$F$4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'Beneficiary Groups total &amp; axis'!$G$3:$N$3</c:f>
              <c:strCache>
                <c:ptCount val="8"/>
                <c:pt idx="0">
                  <c:v>Mujeres</c:v>
                </c:pt>
                <c:pt idx="1">
                  <c:v>Hombres</c:v>
                </c:pt>
                <c:pt idx="2">
                  <c:v>Adolescentes</c:v>
                </c:pt>
                <c:pt idx="3">
                  <c:v>Jovenes</c:v>
                </c:pt>
                <c:pt idx="4">
                  <c:v>Gobierno/Socios</c:v>
                </c:pt>
                <c:pt idx="5">
                  <c:v>Poblaciones de Salud</c:v>
                </c:pt>
                <c:pt idx="6">
                  <c:v>Poblaciones Académicas</c:v>
                </c:pt>
                <c:pt idx="7">
                  <c:v>MAGBOMA</c:v>
                </c:pt>
              </c:strCache>
            </c:strRef>
          </c:cat>
          <c:val>
            <c:numRef>
              <c:f>'Beneficiary Groups total &amp; axis'!$G$4:$N$4</c:f>
              <c:numCache>
                <c:formatCode>General</c:formatCode>
                <c:ptCount val="8"/>
                <c:pt idx="0">
                  <c:v>11</c:v>
                </c:pt>
                <c:pt idx="1">
                  <c:v>3</c:v>
                </c:pt>
                <c:pt idx="2">
                  <c:v>11</c:v>
                </c:pt>
                <c:pt idx="3">
                  <c:v>13</c:v>
                </c:pt>
                <c:pt idx="4">
                  <c:v>16</c:v>
                </c:pt>
                <c:pt idx="5">
                  <c:v>3</c:v>
                </c:pt>
                <c:pt idx="6">
                  <c:v>9</c:v>
                </c:pt>
                <c:pt idx="7">
                  <c:v>4</c:v>
                </c:pt>
              </c:numCache>
            </c:numRef>
          </c:val>
          <c:extLst>
            <c:ext xmlns:c16="http://schemas.microsoft.com/office/drawing/2014/chart" uri="{C3380CC4-5D6E-409C-BE32-E72D297353CC}">
              <c16:uniqueId val="{00000000-9F82-1A4C-A0ED-55BFF2F6C333}"/>
            </c:ext>
          </c:extLst>
        </c:ser>
        <c:dLbls>
          <c:dLblPos val="outEnd"/>
          <c:showLegendKey val="0"/>
          <c:showVal val="1"/>
          <c:showCatName val="0"/>
          <c:showSerName val="0"/>
          <c:showPercent val="0"/>
          <c:showBubbleSize val="0"/>
        </c:dLbls>
        <c:gapWidth val="219"/>
        <c:overlap val="-27"/>
        <c:axId val="1788316912"/>
        <c:axId val="1788688800"/>
      </c:barChart>
      <c:catAx>
        <c:axId val="178831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88800"/>
        <c:crosses val="autoZero"/>
        <c:auto val="1"/>
        <c:lblAlgn val="ctr"/>
        <c:lblOffset val="100"/>
        <c:noMultiLvlLbl val="0"/>
      </c:catAx>
      <c:valAx>
        <c:axId val="17886888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1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Capital Humano Beneficiary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'Beneficiary Groups total &amp; axis'!$F$14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'Beneficiary Groups total &amp; axis'!$G$13:$L$13</c:f>
              <c:strCache>
                <c:ptCount val="6"/>
                <c:pt idx="0">
                  <c:v>Mujeres</c:v>
                </c:pt>
                <c:pt idx="1">
                  <c:v>Adolescentes</c:v>
                </c:pt>
                <c:pt idx="2">
                  <c:v>Jovenes</c:v>
                </c:pt>
                <c:pt idx="3">
                  <c:v>Gobierno/Socios</c:v>
                </c:pt>
                <c:pt idx="4">
                  <c:v>Poblaciones de Salud</c:v>
                </c:pt>
                <c:pt idx="5">
                  <c:v>Poblaciones Académicas</c:v>
                </c:pt>
              </c:strCache>
            </c:strRef>
          </c:cat>
          <c:val>
            <c:numRef>
              <c:f>'Beneficiary Groups total &amp; axis'!$G$14:$L$14</c:f>
              <c:numCache>
                <c:formatCode>General</c:formatCode>
                <c:ptCount val="6"/>
                <c:pt idx="0">
                  <c:v>7</c:v>
                </c:pt>
                <c:pt idx="1">
                  <c:v>7</c:v>
                </c:pt>
                <c:pt idx="2">
                  <c:v>9</c:v>
                </c:pt>
                <c:pt idx="3">
                  <c:v>3</c:v>
                </c:pt>
                <c:pt idx="4">
                  <c:v>4</c:v>
                </c:pt>
                <c:pt idx="5">
                  <c:v>1</c:v>
                </c:pt>
              </c:numCache>
            </c:numRef>
          </c:val>
          <c:extLst>
            <c:ext xmlns:c16="http://schemas.microsoft.com/office/drawing/2014/chart" uri="{C3380CC4-5D6E-409C-BE32-E72D297353CC}">
              <c16:uniqueId val="{00000000-3FED-C64A-A9C4-13A0B4192D7B}"/>
            </c:ext>
          </c:extLst>
        </c:ser>
        <c:dLbls>
          <c:dLblPos val="outEnd"/>
          <c:showLegendKey val="0"/>
          <c:showVal val="1"/>
          <c:showCatName val="0"/>
          <c:showSerName val="0"/>
          <c:showPercent val="0"/>
          <c:showBubbleSize val="0"/>
        </c:dLbls>
        <c:gapWidth val="219"/>
        <c:overlap val="-27"/>
        <c:axId val="1417620992"/>
        <c:axId val="1417597712"/>
      </c:barChart>
      <c:catAx>
        <c:axId val="141762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597712"/>
        <c:crosses val="autoZero"/>
        <c:auto val="1"/>
        <c:lblAlgn val="ctr"/>
        <c:lblOffset val="100"/>
        <c:noMultiLvlLbl val="0"/>
      </c:catAx>
      <c:valAx>
        <c:axId val="14175977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2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Desarrollo Económico Sostenible Beneficiary Groups</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'Beneficiary Groups total &amp; axis'!$F$21</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'Beneficiary Groups total &amp; axis'!$G$20:$H$20</c:f>
              <c:strCache>
                <c:ptCount val="2"/>
                <c:pt idx="0">
                  <c:v>Gobierno/Socios</c:v>
                </c:pt>
                <c:pt idx="1">
                  <c:v>Poblaciones Académicas</c:v>
                </c:pt>
              </c:strCache>
            </c:strRef>
          </c:cat>
          <c:val>
            <c:numRef>
              <c:f>'Beneficiary Groups total &amp; axis'!$G$21:$H$21</c:f>
              <c:numCache>
                <c:formatCode>General</c:formatCode>
                <c:ptCount val="2"/>
                <c:pt idx="0">
                  <c:v>6</c:v>
                </c:pt>
                <c:pt idx="1">
                  <c:v>5</c:v>
                </c:pt>
              </c:numCache>
            </c:numRef>
          </c:val>
          <c:extLst>
            <c:ext xmlns:c16="http://schemas.microsoft.com/office/drawing/2014/chart" uri="{C3380CC4-5D6E-409C-BE32-E72D297353CC}">
              <c16:uniqueId val="{00000000-18A8-EE42-A8F4-5F855F3AD58B}"/>
            </c:ext>
          </c:extLst>
        </c:ser>
        <c:dLbls>
          <c:dLblPos val="outEnd"/>
          <c:showLegendKey val="0"/>
          <c:showVal val="1"/>
          <c:showCatName val="0"/>
          <c:showSerName val="0"/>
          <c:showPercent val="0"/>
          <c:showBubbleSize val="0"/>
        </c:dLbls>
        <c:gapWidth val="219"/>
        <c:overlap val="-27"/>
        <c:axId val="1320924320"/>
        <c:axId val="1320495088"/>
      </c:barChart>
      <c:catAx>
        <c:axId val="13209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5088"/>
        <c:crosses val="autoZero"/>
        <c:auto val="1"/>
        <c:lblAlgn val="ctr"/>
        <c:lblOffset val="100"/>
        <c:noMultiLvlLbl val="0"/>
      </c:catAx>
      <c:valAx>
        <c:axId val="1320495088"/>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2432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Gobernanza de Calidad Beneficiary Groups</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'Beneficiary Groups total &amp; axis'!$F$30</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'Beneficiary Groups total &amp; axis'!$G$29:$L$29</c:f>
              <c:strCache>
                <c:ptCount val="6"/>
                <c:pt idx="0">
                  <c:v>Mujeres</c:v>
                </c:pt>
                <c:pt idx="1">
                  <c:v>Hombres</c:v>
                </c:pt>
                <c:pt idx="2">
                  <c:v>Adolescentes</c:v>
                </c:pt>
                <c:pt idx="3">
                  <c:v>Jovenes</c:v>
                </c:pt>
                <c:pt idx="4">
                  <c:v>Gobierno/Socios</c:v>
                </c:pt>
                <c:pt idx="5">
                  <c:v>MAGBOMA</c:v>
                </c:pt>
              </c:strCache>
            </c:strRef>
          </c:cat>
          <c:val>
            <c:numRef>
              <c:f>'Beneficiary Groups total &amp; axis'!$G$30:$L$30</c:f>
              <c:numCache>
                <c:formatCode>General</c:formatCode>
                <c:ptCount val="6"/>
                <c:pt idx="0">
                  <c:v>4</c:v>
                </c:pt>
                <c:pt idx="1">
                  <c:v>3</c:v>
                </c:pt>
                <c:pt idx="2">
                  <c:v>4</c:v>
                </c:pt>
                <c:pt idx="3">
                  <c:v>4</c:v>
                </c:pt>
                <c:pt idx="4">
                  <c:v>6</c:v>
                </c:pt>
                <c:pt idx="5">
                  <c:v>1</c:v>
                </c:pt>
              </c:numCache>
            </c:numRef>
          </c:val>
          <c:extLst>
            <c:ext xmlns:c16="http://schemas.microsoft.com/office/drawing/2014/chart" uri="{C3380CC4-5D6E-409C-BE32-E72D297353CC}">
              <c16:uniqueId val="{00000000-23D0-854D-8946-3F89A30E2BC8}"/>
            </c:ext>
          </c:extLst>
        </c:ser>
        <c:dLbls>
          <c:dLblPos val="outEnd"/>
          <c:showLegendKey val="0"/>
          <c:showVal val="1"/>
          <c:showCatName val="0"/>
          <c:showSerName val="0"/>
          <c:showPercent val="0"/>
          <c:showBubbleSize val="0"/>
        </c:dLbls>
        <c:gapWidth val="219"/>
        <c:overlap val="-27"/>
        <c:axId val="1417637680"/>
        <c:axId val="1417628048"/>
      </c:barChart>
      <c:catAx>
        <c:axId val="141763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28048"/>
        <c:crosses val="autoZero"/>
        <c:auto val="1"/>
        <c:lblAlgn val="ctr"/>
        <c:lblOffset val="100"/>
        <c:noMultiLvlLbl val="0"/>
      </c:catAx>
      <c:valAx>
        <c:axId val="14176280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3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Hacia un Medio Ambiente Sostenible Beneficiary Groups</a:t>
            </a:r>
            <a:r>
              <a:rPr lang="en-US" sz="1400" b="1" i="0" u="none" strike="noStrike"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'Beneficiary Groups total &amp; axis'!$F$34</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'Beneficiary Groups total &amp; axis'!$G$33:$I$33</c:f>
              <c:strCache>
                <c:ptCount val="3"/>
                <c:pt idx="0">
                  <c:v>Gobierno/Socios</c:v>
                </c:pt>
                <c:pt idx="1">
                  <c:v>Poblaciones Académicas</c:v>
                </c:pt>
                <c:pt idx="2">
                  <c:v>MAGBOMA</c:v>
                </c:pt>
              </c:strCache>
            </c:strRef>
          </c:cat>
          <c:val>
            <c:numRef>
              <c:f>'Beneficiary Groups total &amp; axis'!$G$34:$I$34</c:f>
              <c:numCache>
                <c:formatCode>General</c:formatCode>
                <c:ptCount val="3"/>
                <c:pt idx="0">
                  <c:v>1</c:v>
                </c:pt>
                <c:pt idx="1">
                  <c:v>1</c:v>
                </c:pt>
                <c:pt idx="2">
                  <c:v>3</c:v>
                </c:pt>
              </c:numCache>
            </c:numRef>
          </c:val>
          <c:extLst>
            <c:ext xmlns:c16="http://schemas.microsoft.com/office/drawing/2014/chart" uri="{C3380CC4-5D6E-409C-BE32-E72D297353CC}">
              <c16:uniqueId val="{00000000-66DF-1148-B79D-4AE492D8E2B1}"/>
            </c:ext>
          </c:extLst>
        </c:ser>
        <c:dLbls>
          <c:dLblPos val="outEnd"/>
          <c:showLegendKey val="0"/>
          <c:showVal val="1"/>
          <c:showCatName val="0"/>
          <c:showSerName val="0"/>
          <c:showPercent val="0"/>
          <c:showBubbleSize val="0"/>
        </c:dLbls>
        <c:gapWidth val="219"/>
        <c:overlap val="-27"/>
        <c:axId val="1417103664"/>
        <c:axId val="1416812656"/>
      </c:barChart>
      <c:catAx>
        <c:axId val="14171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12656"/>
        <c:crosses val="autoZero"/>
        <c:auto val="1"/>
        <c:lblAlgn val="ctr"/>
        <c:lblOffset val="100"/>
        <c:noMultiLvlLbl val="0"/>
      </c:catAx>
      <c:valAx>
        <c:axId val="1416812656"/>
        <c:scaling>
          <c:orientation val="minMax"/>
          <c:max val="4"/>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103664"/>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Geographical Scope (Total)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'Geographical Scope total &amp; axis'!$A$27:$A$34</c:f>
              <c:strCache>
                <c:ptCount val="8"/>
                <c:pt idx="0">
                  <c:v>Nacional</c:v>
                </c:pt>
                <c:pt idx="1">
                  <c:v>Bioko Norte</c:v>
                </c:pt>
                <c:pt idx="2">
                  <c:v>Bioko Sur</c:v>
                </c:pt>
                <c:pt idx="3">
                  <c:v> Litoral</c:v>
                </c:pt>
                <c:pt idx="4">
                  <c:v>Centro Sur</c:v>
                </c:pt>
                <c:pt idx="5">
                  <c:v>Kie Ntem</c:v>
                </c:pt>
                <c:pt idx="6">
                  <c:v>Annobon</c:v>
                </c:pt>
                <c:pt idx="7">
                  <c:v> Wele Nzas</c:v>
                </c:pt>
              </c:strCache>
            </c:strRef>
          </c:cat>
          <c:val>
            <c:numRef>
              <c:f>'Geographical Scope total &amp; axis'!$B$27:$B$34</c:f>
              <c:numCache>
                <c:formatCode>General</c:formatCode>
                <c:ptCount val="8"/>
                <c:pt idx="0">
                  <c:v>22</c:v>
                </c:pt>
                <c:pt idx="1">
                  <c:v>8</c:v>
                </c:pt>
                <c:pt idx="2">
                  <c:v>1</c:v>
                </c:pt>
                <c:pt idx="3">
                  <c:v>6</c:v>
                </c:pt>
                <c:pt idx="4">
                  <c:v>2</c:v>
                </c:pt>
                <c:pt idx="5">
                  <c:v>4</c:v>
                </c:pt>
                <c:pt idx="6">
                  <c:v>1</c:v>
                </c:pt>
                <c:pt idx="7">
                  <c:v>2</c:v>
                </c:pt>
              </c:numCache>
            </c:numRef>
          </c:val>
          <c:extLst>
            <c:ext xmlns:c15="http://schemas.microsoft.com/office/drawing/2012/chart" uri="{02D57815-91ED-43cb-92C2-25804820EDAC}">
              <c15:filteredSeriesTitle>
                <c15:tx>
                  <c:strRef>
                    <c:extLst>
                      <c:ext uri="{02D57815-91ED-43cb-92C2-25804820EDAC}">
                        <c15:formulaRef>
                          <c15:sqref>'Geographical Scope total &amp; axis'!#REF!</c15:sqref>
                        </c15:formulaRef>
                      </c:ext>
                    </c:extLst>
                    <c:strCache>
                      <c:ptCount val="1"/>
                      <c:pt idx="0">
                        <c:v>#REF!</c:v>
                      </c:pt>
                    </c:strCache>
                  </c:strRef>
                </c15:tx>
              </c15:filteredSeriesTitle>
            </c:ext>
            <c:ext xmlns:c16="http://schemas.microsoft.com/office/drawing/2014/chart" uri="{C3380CC4-5D6E-409C-BE32-E72D297353CC}">
              <c16:uniqueId val="{00000000-9D72-3644-B204-620E90DD643E}"/>
            </c:ext>
          </c:extLst>
        </c:ser>
        <c:dLbls>
          <c:dLblPos val="outEnd"/>
          <c:showLegendKey val="0"/>
          <c:showVal val="1"/>
          <c:showCatName val="0"/>
          <c:showSerName val="0"/>
          <c:showPercent val="0"/>
          <c:showBubbleSize val="0"/>
        </c:dLbls>
        <c:gapWidth val="219"/>
        <c:overlap val="-27"/>
        <c:axId val="483747808"/>
        <c:axId val="1528778655"/>
      </c:barChart>
      <c:catAx>
        <c:axId val="48374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78655"/>
        <c:crosses val="autoZero"/>
        <c:auto val="1"/>
        <c:lblAlgn val="ctr"/>
        <c:lblOffset val="100"/>
        <c:noMultiLvlLbl val="0"/>
      </c:catAx>
      <c:valAx>
        <c:axId val="15287786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74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Geographical Scope by Axis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'Geographical Scope total &amp; axis'!$B$3</c:f>
              <c:strCache>
                <c:ptCount val="1"/>
                <c:pt idx="0">
                  <c:v>Capital humano</c:v>
                </c:pt>
              </c:strCache>
            </c:strRef>
          </c:tx>
          <c:spPr>
            <a:solidFill>
              <a:schemeClr val="accent1">
                <a:shade val="58000"/>
              </a:schemeClr>
            </a:solidFill>
            <a:ln>
              <a:noFill/>
            </a:ln>
            <a:effectLst/>
          </c:spPr>
          <c:invertIfNegative val="0"/>
          <c:cat>
            <c:strRef>
              <c:f>'Geographical Scope total &amp; axis'!$A$4:$A$11</c:f>
              <c:strCache>
                <c:ptCount val="8"/>
                <c:pt idx="0">
                  <c:v>Nacional</c:v>
                </c:pt>
                <c:pt idx="1">
                  <c:v>Bioko Norte</c:v>
                </c:pt>
                <c:pt idx="2">
                  <c:v>Bioko Sur</c:v>
                </c:pt>
                <c:pt idx="3">
                  <c:v> Litoral</c:v>
                </c:pt>
                <c:pt idx="4">
                  <c:v>Centro Sur</c:v>
                </c:pt>
                <c:pt idx="5">
                  <c:v>Kie Ntem</c:v>
                </c:pt>
                <c:pt idx="6">
                  <c:v>Annobon</c:v>
                </c:pt>
                <c:pt idx="7">
                  <c:v> Wele Nzas</c:v>
                </c:pt>
              </c:strCache>
            </c:strRef>
          </c:cat>
          <c:val>
            <c:numRef>
              <c:f>'Geographical Scope total &amp; axis'!$B$4:$B$11</c:f>
              <c:numCache>
                <c:formatCode>General</c:formatCode>
                <c:ptCount val="8"/>
                <c:pt idx="0">
                  <c:v>12</c:v>
                </c:pt>
                <c:pt idx="1">
                  <c:v>3</c:v>
                </c:pt>
                <c:pt idx="2">
                  <c:v>0</c:v>
                </c:pt>
                <c:pt idx="3">
                  <c:v>2</c:v>
                </c:pt>
                <c:pt idx="4">
                  <c:v>0</c:v>
                </c:pt>
                <c:pt idx="5">
                  <c:v>2</c:v>
                </c:pt>
                <c:pt idx="6">
                  <c:v>0</c:v>
                </c:pt>
                <c:pt idx="7">
                  <c:v>0</c:v>
                </c:pt>
              </c:numCache>
            </c:numRef>
          </c:val>
          <c:extLst>
            <c:ext xmlns:c16="http://schemas.microsoft.com/office/drawing/2014/chart" uri="{C3380CC4-5D6E-409C-BE32-E72D297353CC}">
              <c16:uniqueId val="{00000000-EC98-7049-9949-F1BEBB5BE198}"/>
            </c:ext>
          </c:extLst>
        </c:ser>
        <c:ser>
          <c:idx val="1"/>
          <c:order val="1"/>
          <c:tx>
            <c:strRef>
              <c:f>'Geographical Scope total &amp; axis'!$C$3</c:f>
              <c:strCache>
                <c:ptCount val="1"/>
                <c:pt idx="0">
                  <c:v>Desarrollo económico sostenible</c:v>
                </c:pt>
              </c:strCache>
            </c:strRef>
          </c:tx>
          <c:spPr>
            <a:solidFill>
              <a:schemeClr val="accent1">
                <a:shade val="86000"/>
              </a:schemeClr>
            </a:solidFill>
            <a:ln>
              <a:noFill/>
            </a:ln>
            <a:effectLst/>
          </c:spPr>
          <c:invertIfNegative val="0"/>
          <c:cat>
            <c:strRef>
              <c:f>'Geographical Scope total &amp; axis'!$A$4:$A$11</c:f>
              <c:strCache>
                <c:ptCount val="8"/>
                <c:pt idx="0">
                  <c:v>Nacional</c:v>
                </c:pt>
                <c:pt idx="1">
                  <c:v>Bioko Norte</c:v>
                </c:pt>
                <c:pt idx="2">
                  <c:v>Bioko Sur</c:v>
                </c:pt>
                <c:pt idx="3">
                  <c:v> Litoral</c:v>
                </c:pt>
                <c:pt idx="4">
                  <c:v>Centro Sur</c:v>
                </c:pt>
                <c:pt idx="5">
                  <c:v>Kie Ntem</c:v>
                </c:pt>
                <c:pt idx="6">
                  <c:v>Annobon</c:v>
                </c:pt>
                <c:pt idx="7">
                  <c:v> Wele Nzas</c:v>
                </c:pt>
              </c:strCache>
            </c:strRef>
          </c:cat>
          <c:val>
            <c:numRef>
              <c:f>'Geographical Scope total &amp; axis'!$C$4:$C$11</c:f>
              <c:numCache>
                <c:formatCode>General</c:formatCode>
                <c:ptCount val="8"/>
                <c:pt idx="0">
                  <c:v>1</c:v>
                </c:pt>
                <c:pt idx="1">
                  <c:v>1</c:v>
                </c:pt>
                <c:pt idx="2">
                  <c:v>1</c:v>
                </c:pt>
                <c:pt idx="3">
                  <c:v>2</c:v>
                </c:pt>
                <c:pt idx="4">
                  <c:v>0</c:v>
                </c:pt>
                <c:pt idx="5">
                  <c:v>1</c:v>
                </c:pt>
                <c:pt idx="6">
                  <c:v>1</c:v>
                </c:pt>
                <c:pt idx="7">
                  <c:v>1</c:v>
                </c:pt>
              </c:numCache>
            </c:numRef>
          </c:val>
          <c:extLst>
            <c:ext xmlns:c16="http://schemas.microsoft.com/office/drawing/2014/chart" uri="{C3380CC4-5D6E-409C-BE32-E72D297353CC}">
              <c16:uniqueId val="{00000001-EC98-7049-9949-F1BEBB5BE198}"/>
            </c:ext>
          </c:extLst>
        </c:ser>
        <c:ser>
          <c:idx val="2"/>
          <c:order val="2"/>
          <c:tx>
            <c:strRef>
              <c:f>'Geographical Scope total &amp; axis'!$D$3</c:f>
              <c:strCache>
                <c:ptCount val="1"/>
                <c:pt idx="0">
                  <c:v>Gobernanza de calidad</c:v>
                </c:pt>
              </c:strCache>
            </c:strRef>
          </c:tx>
          <c:spPr>
            <a:solidFill>
              <a:schemeClr val="accent1">
                <a:tint val="86000"/>
              </a:schemeClr>
            </a:solidFill>
            <a:ln>
              <a:noFill/>
            </a:ln>
            <a:effectLst/>
          </c:spPr>
          <c:invertIfNegative val="0"/>
          <c:cat>
            <c:strRef>
              <c:f>'Geographical Scope total &amp; axis'!$A$4:$A$11</c:f>
              <c:strCache>
                <c:ptCount val="8"/>
                <c:pt idx="0">
                  <c:v>Nacional</c:v>
                </c:pt>
                <c:pt idx="1">
                  <c:v>Bioko Norte</c:v>
                </c:pt>
                <c:pt idx="2">
                  <c:v>Bioko Sur</c:v>
                </c:pt>
                <c:pt idx="3">
                  <c:v> Litoral</c:v>
                </c:pt>
                <c:pt idx="4">
                  <c:v>Centro Sur</c:v>
                </c:pt>
                <c:pt idx="5">
                  <c:v>Kie Ntem</c:v>
                </c:pt>
                <c:pt idx="6">
                  <c:v>Annobon</c:v>
                </c:pt>
                <c:pt idx="7">
                  <c:v> Wele Nzas</c:v>
                </c:pt>
              </c:strCache>
            </c:strRef>
          </c:cat>
          <c:val>
            <c:numRef>
              <c:f>'Geographical Scope total &amp; axis'!$D$4:$D$11</c:f>
              <c:numCache>
                <c:formatCode>General</c:formatCode>
                <c:ptCount val="8"/>
                <c:pt idx="0">
                  <c:v>7</c:v>
                </c:pt>
                <c:pt idx="1">
                  <c:v>3</c:v>
                </c:pt>
                <c:pt idx="2">
                  <c:v>0</c:v>
                </c:pt>
                <c:pt idx="3">
                  <c:v>0</c:v>
                </c:pt>
                <c:pt idx="4">
                  <c:v>0</c:v>
                </c:pt>
                <c:pt idx="5">
                  <c:v>0</c:v>
                </c:pt>
                <c:pt idx="6">
                  <c:v>0</c:v>
                </c:pt>
                <c:pt idx="7">
                  <c:v>0</c:v>
                </c:pt>
              </c:numCache>
            </c:numRef>
          </c:val>
          <c:extLst>
            <c:ext xmlns:c16="http://schemas.microsoft.com/office/drawing/2014/chart" uri="{C3380CC4-5D6E-409C-BE32-E72D297353CC}">
              <c16:uniqueId val="{00000002-EC98-7049-9949-F1BEBB5BE198}"/>
            </c:ext>
          </c:extLst>
        </c:ser>
        <c:ser>
          <c:idx val="3"/>
          <c:order val="3"/>
          <c:tx>
            <c:strRef>
              <c:f>'Geographical Scope total &amp; axis'!$E$3</c:f>
              <c:strCache>
                <c:ptCount val="1"/>
                <c:pt idx="0">
                  <c:v>Hacia un medio ambiente sostenible</c:v>
                </c:pt>
              </c:strCache>
            </c:strRef>
          </c:tx>
          <c:spPr>
            <a:solidFill>
              <a:schemeClr val="accent1">
                <a:tint val="58000"/>
              </a:schemeClr>
            </a:solidFill>
            <a:ln>
              <a:noFill/>
            </a:ln>
            <a:effectLst/>
          </c:spPr>
          <c:invertIfNegative val="0"/>
          <c:cat>
            <c:strRef>
              <c:f>'Geographical Scope total &amp; axis'!$A$4:$A$11</c:f>
              <c:strCache>
                <c:ptCount val="8"/>
                <c:pt idx="0">
                  <c:v>Nacional</c:v>
                </c:pt>
                <c:pt idx="1">
                  <c:v>Bioko Norte</c:v>
                </c:pt>
                <c:pt idx="2">
                  <c:v>Bioko Sur</c:v>
                </c:pt>
                <c:pt idx="3">
                  <c:v> Litoral</c:v>
                </c:pt>
                <c:pt idx="4">
                  <c:v>Centro Sur</c:v>
                </c:pt>
                <c:pt idx="5">
                  <c:v>Kie Ntem</c:v>
                </c:pt>
                <c:pt idx="6">
                  <c:v>Annobon</c:v>
                </c:pt>
                <c:pt idx="7">
                  <c:v> Wele Nzas</c:v>
                </c:pt>
              </c:strCache>
            </c:strRef>
          </c:cat>
          <c:val>
            <c:numRef>
              <c:f>'Geographical Scope total &amp; axis'!$E$4:$E$11</c:f>
              <c:numCache>
                <c:formatCode>General</c:formatCode>
                <c:ptCount val="8"/>
                <c:pt idx="0">
                  <c:v>2</c:v>
                </c:pt>
                <c:pt idx="1">
                  <c:v>1</c:v>
                </c:pt>
                <c:pt idx="2">
                  <c:v>0</c:v>
                </c:pt>
                <c:pt idx="3">
                  <c:v>2</c:v>
                </c:pt>
                <c:pt idx="4">
                  <c:v>2</c:v>
                </c:pt>
                <c:pt idx="5">
                  <c:v>1</c:v>
                </c:pt>
                <c:pt idx="6">
                  <c:v>0</c:v>
                </c:pt>
                <c:pt idx="7">
                  <c:v>1</c:v>
                </c:pt>
              </c:numCache>
            </c:numRef>
          </c:val>
          <c:extLst>
            <c:ext xmlns:c16="http://schemas.microsoft.com/office/drawing/2014/chart" uri="{C3380CC4-5D6E-409C-BE32-E72D297353CC}">
              <c16:uniqueId val="{00000003-EC98-7049-9949-F1BEBB5BE198}"/>
            </c:ext>
          </c:extLst>
        </c:ser>
        <c:dLbls>
          <c:showLegendKey val="0"/>
          <c:showVal val="0"/>
          <c:showCatName val="0"/>
          <c:showSerName val="0"/>
          <c:showPercent val="0"/>
          <c:showBubbleSize val="0"/>
        </c:dLbls>
        <c:gapWidth val="219"/>
        <c:overlap val="-27"/>
        <c:axId val="630016560"/>
        <c:axId val="620593040"/>
      </c:barChart>
      <c:catAx>
        <c:axId val="6300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593040"/>
        <c:crosses val="autoZero"/>
        <c:auto val="1"/>
        <c:lblAlgn val="ctr"/>
        <c:lblOffset val="100"/>
        <c:noMultiLvlLbl val="0"/>
      </c:catAx>
      <c:valAx>
        <c:axId val="6205930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1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Desarrollo Económico Sostenible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Axis'!$C$3</c:f>
              <c:strCache>
                <c:ptCount val="1"/>
                <c:pt idx="0">
                  <c:v>Desarrollo económico sostenible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Financial by Axis'!$A$4,'Total Financial by Axis'!$A$5,'Total Financial by Axis'!$A$6,'Total Financial by Axis'!$A$7,'Total Financial by Axis'!$A$8)</c:f>
              <c:strCache>
                <c:ptCount val="5"/>
                <c:pt idx="0">
                  <c:v>Presupuesto planificado 2022</c:v>
                </c:pt>
                <c:pt idx="1">
                  <c:v>Recursos disponibles principios 2022</c:v>
                </c:pt>
                <c:pt idx="2">
                  <c:v>Recursos Movilizados durante 2022</c:v>
                </c:pt>
                <c:pt idx="3">
                  <c:v>Recursos disponibles final 2022 </c:v>
                </c:pt>
                <c:pt idx="4">
                  <c:v>Recursos Utilizados</c:v>
                </c:pt>
              </c:strCache>
            </c:strRef>
          </c:cat>
          <c:val>
            <c:numRef>
              <c:f>('Total Financial by Axis'!$C$4,'Total Financial by Axis'!$C$5,'Total Financial by Axis'!$C$6,'Total Financial by Axis'!$C$7,'Total Financial by Axis'!$C$8)</c:f>
              <c:numCache>
                <c:formatCode>#,##0</c:formatCode>
                <c:ptCount val="5"/>
                <c:pt idx="0">
                  <c:v>857705</c:v>
                </c:pt>
                <c:pt idx="1">
                  <c:v>629067</c:v>
                </c:pt>
                <c:pt idx="2">
                  <c:v>400862</c:v>
                </c:pt>
                <c:pt idx="3">
                  <c:v>625929</c:v>
                </c:pt>
                <c:pt idx="4">
                  <c:v>699028</c:v>
                </c:pt>
              </c:numCache>
            </c:numRef>
          </c:val>
          <c:extLst>
            <c:ext xmlns:c16="http://schemas.microsoft.com/office/drawing/2014/chart" uri="{C3380CC4-5D6E-409C-BE32-E72D297353CC}">
              <c16:uniqueId val="{00000000-C65F-7240-884A-F227F79A0FDC}"/>
            </c:ext>
          </c:extLst>
        </c:ser>
        <c:dLbls>
          <c:dLblPos val="outEnd"/>
          <c:showLegendKey val="0"/>
          <c:showVal val="1"/>
          <c:showCatName val="0"/>
          <c:showSerName val="0"/>
          <c:showPercent val="0"/>
          <c:showBubbleSize val="0"/>
        </c:dLbls>
        <c:gapWidth val="219"/>
        <c:overlap val="-27"/>
        <c:axId val="1320297328"/>
        <c:axId val="1320277440"/>
      </c:barChart>
      <c:catAx>
        <c:axId val="132029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77440"/>
        <c:crosses val="autoZero"/>
        <c:auto val="1"/>
        <c:lblAlgn val="ctr"/>
        <c:lblOffset val="100"/>
        <c:noMultiLvlLbl val="0"/>
      </c:catAx>
      <c:valAx>
        <c:axId val="132027744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9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Gobernanza de Calidad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Axis'!$D$3</c:f>
              <c:strCache>
                <c:ptCount val="1"/>
                <c:pt idx="0">
                  <c:v>Gobernanza de calidad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Financial by Axis'!$A$4,'Total Financial by Axis'!$A$5,'Total Financial by Axis'!$A$6,'Total Financial by Axis'!$A$7,'Total Financial by Axis'!$A$8)</c:f>
              <c:strCache>
                <c:ptCount val="5"/>
                <c:pt idx="0">
                  <c:v>Presupuesto planificado 2022</c:v>
                </c:pt>
                <c:pt idx="1">
                  <c:v>Recursos disponibles principios 2022</c:v>
                </c:pt>
                <c:pt idx="2">
                  <c:v>Recursos Movilizados durante 2022</c:v>
                </c:pt>
                <c:pt idx="3">
                  <c:v>Recursos disponibles final 2022 </c:v>
                </c:pt>
                <c:pt idx="4">
                  <c:v>Recursos Utilizados</c:v>
                </c:pt>
              </c:strCache>
            </c:strRef>
          </c:cat>
          <c:val>
            <c:numRef>
              <c:f>('Total Financial by Axis'!$D$4,'Total Financial by Axis'!$D$5,'Total Financial by Axis'!$D$6,'Total Financial by Axis'!$D$7,'Total Financial by Axis'!$D$8)</c:f>
              <c:numCache>
                <c:formatCode>#,##0</c:formatCode>
                <c:ptCount val="5"/>
                <c:pt idx="0">
                  <c:v>1073910</c:v>
                </c:pt>
                <c:pt idx="1">
                  <c:v>240116</c:v>
                </c:pt>
                <c:pt idx="2">
                  <c:v>805594</c:v>
                </c:pt>
                <c:pt idx="3">
                  <c:v>867982</c:v>
                </c:pt>
                <c:pt idx="4">
                  <c:v>1036212</c:v>
                </c:pt>
              </c:numCache>
            </c:numRef>
          </c:val>
          <c:extLst>
            <c:ext xmlns:c16="http://schemas.microsoft.com/office/drawing/2014/chart" uri="{C3380CC4-5D6E-409C-BE32-E72D297353CC}">
              <c16:uniqueId val="{00000000-0CE5-7948-B3B9-0076B73D7CB5}"/>
            </c:ext>
          </c:extLst>
        </c:ser>
        <c:dLbls>
          <c:dLblPos val="outEnd"/>
          <c:showLegendKey val="0"/>
          <c:showVal val="1"/>
          <c:showCatName val="0"/>
          <c:showSerName val="0"/>
          <c:showPercent val="0"/>
          <c:showBubbleSize val="0"/>
        </c:dLbls>
        <c:gapWidth val="219"/>
        <c:overlap val="-27"/>
        <c:axId val="938659760"/>
        <c:axId val="939266432"/>
      </c:barChart>
      <c:catAx>
        <c:axId val="9386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266432"/>
        <c:crosses val="autoZero"/>
        <c:auto val="1"/>
        <c:lblAlgn val="ctr"/>
        <c:lblOffset val="100"/>
        <c:noMultiLvlLbl val="0"/>
      </c:catAx>
      <c:valAx>
        <c:axId val="93926643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65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Hacia un Medio Ambiente Sostenible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Axis'!$E$3</c:f>
              <c:strCache>
                <c:ptCount val="1"/>
                <c:pt idx="0">
                  <c:v>Hacia un medio ambiente sostenible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Financial by Axis'!$A$4,'Total Financial by Axis'!$A$5,'Total Financial by Axis'!$A$6,'Total Financial by Axis'!$A$7,'Total Financial by Axis'!$A$8)</c:f>
              <c:strCache>
                <c:ptCount val="5"/>
                <c:pt idx="0">
                  <c:v>Presupuesto planificado 2022</c:v>
                </c:pt>
                <c:pt idx="1">
                  <c:v>Recursos disponibles principios 2022</c:v>
                </c:pt>
                <c:pt idx="2">
                  <c:v>Recursos Movilizados durante 2022</c:v>
                </c:pt>
                <c:pt idx="3">
                  <c:v>Recursos disponibles final 2022 </c:v>
                </c:pt>
                <c:pt idx="4">
                  <c:v>Recursos Utilizados</c:v>
                </c:pt>
              </c:strCache>
            </c:strRef>
          </c:cat>
          <c:val>
            <c:numRef>
              <c:f>('Total Financial by Axis'!$E$4,'Total Financial by Axis'!$E$5,'Total Financial by Axis'!$E$6,'Total Financial by Axis'!$E$7,'Total Financial by Axis'!$E$8)</c:f>
              <c:numCache>
                <c:formatCode>#,##0</c:formatCode>
                <c:ptCount val="5"/>
                <c:pt idx="0">
                  <c:v>1504464</c:v>
                </c:pt>
                <c:pt idx="1">
                  <c:v>1430824</c:v>
                </c:pt>
                <c:pt idx="2">
                  <c:v>688457</c:v>
                </c:pt>
                <c:pt idx="3">
                  <c:v>1310158</c:v>
                </c:pt>
                <c:pt idx="4">
                  <c:v>981969</c:v>
                </c:pt>
              </c:numCache>
            </c:numRef>
          </c:val>
          <c:extLst>
            <c:ext xmlns:c16="http://schemas.microsoft.com/office/drawing/2014/chart" uri="{C3380CC4-5D6E-409C-BE32-E72D297353CC}">
              <c16:uniqueId val="{00000000-48F2-394A-AFAF-BB4A7E3AE044}"/>
            </c:ext>
          </c:extLst>
        </c:ser>
        <c:dLbls>
          <c:dLblPos val="outEnd"/>
          <c:showLegendKey val="0"/>
          <c:showVal val="1"/>
          <c:showCatName val="0"/>
          <c:showSerName val="0"/>
          <c:showPercent val="0"/>
          <c:showBubbleSize val="0"/>
        </c:dLbls>
        <c:gapWidth val="219"/>
        <c:overlap val="-27"/>
        <c:axId val="1230842720"/>
        <c:axId val="1230175504"/>
      </c:barChart>
      <c:catAx>
        <c:axId val="123084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5504"/>
        <c:crosses val="autoZero"/>
        <c:auto val="1"/>
        <c:lblAlgn val="ctr"/>
        <c:lblOffset val="100"/>
        <c:noMultiLvlLbl val="0"/>
      </c:catAx>
      <c:valAx>
        <c:axId val="123017550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8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Financial Execution by Agency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Agency'!$A$4</c:f>
              <c:strCache>
                <c:ptCount val="1"/>
                <c:pt idx="0">
                  <c:v>Presupuesto planificado 2022</c:v>
                </c:pt>
              </c:strCache>
            </c:strRef>
          </c:tx>
          <c:spPr>
            <a:solidFill>
              <a:schemeClr val="accent1">
                <a:lumMod val="50000"/>
              </a:schemeClr>
            </a:solidFill>
            <a:ln>
              <a:noFill/>
            </a:ln>
            <a:effectLst/>
          </c:spPr>
          <c:invertIfNegative val="0"/>
          <c:cat>
            <c:strRef>
              <c:f>'Total Financial By Agency'!$B$3:$G$3</c:f>
              <c:strCache>
                <c:ptCount val="6"/>
                <c:pt idx="0">
                  <c:v>UNFPA</c:v>
                </c:pt>
                <c:pt idx="1">
                  <c:v>UNICEF</c:v>
                </c:pt>
                <c:pt idx="2">
                  <c:v>FAO</c:v>
                </c:pt>
                <c:pt idx="3">
                  <c:v>UNECA</c:v>
                </c:pt>
                <c:pt idx="4">
                  <c:v>UNDP</c:v>
                </c:pt>
                <c:pt idx="5">
                  <c:v>TOTAL</c:v>
                </c:pt>
              </c:strCache>
            </c:strRef>
          </c:cat>
          <c:val>
            <c:numRef>
              <c:f>'Total Financial By Agency'!$B$4:$G$4</c:f>
              <c:numCache>
                <c:formatCode>#,##0</c:formatCode>
                <c:ptCount val="6"/>
                <c:pt idx="0" formatCode="General">
                  <c:v>154749</c:v>
                </c:pt>
                <c:pt idx="1">
                  <c:v>2039388</c:v>
                </c:pt>
                <c:pt idx="2">
                  <c:v>1008050</c:v>
                </c:pt>
                <c:pt idx="3" formatCode="General">
                  <c:v>304000</c:v>
                </c:pt>
                <c:pt idx="4" formatCode="General">
                  <c:v>10032122</c:v>
                </c:pt>
                <c:pt idx="5" formatCode="General">
                  <c:v>13538309</c:v>
                </c:pt>
              </c:numCache>
            </c:numRef>
          </c:val>
          <c:extLst>
            <c:ext xmlns:c16="http://schemas.microsoft.com/office/drawing/2014/chart" uri="{C3380CC4-5D6E-409C-BE32-E72D297353CC}">
              <c16:uniqueId val="{00000000-B95C-A441-AE26-F613B4CF24BE}"/>
            </c:ext>
          </c:extLst>
        </c:ser>
        <c:ser>
          <c:idx val="1"/>
          <c:order val="1"/>
          <c:tx>
            <c:strRef>
              <c:f>'Total Financial By Agency'!$A$5</c:f>
              <c:strCache>
                <c:ptCount val="1"/>
                <c:pt idx="0">
                  <c:v>Recursos disponibles principios 2022</c:v>
                </c:pt>
              </c:strCache>
            </c:strRef>
          </c:tx>
          <c:spPr>
            <a:solidFill>
              <a:schemeClr val="accent1">
                <a:shade val="76000"/>
              </a:schemeClr>
            </a:solidFill>
            <a:ln>
              <a:noFill/>
            </a:ln>
            <a:effectLst/>
          </c:spPr>
          <c:invertIfNegative val="0"/>
          <c:cat>
            <c:strRef>
              <c:f>'Total Financial By Agency'!$B$3:$G$3</c:f>
              <c:strCache>
                <c:ptCount val="6"/>
                <c:pt idx="0">
                  <c:v>UNFPA</c:v>
                </c:pt>
                <c:pt idx="1">
                  <c:v>UNICEF</c:v>
                </c:pt>
                <c:pt idx="2">
                  <c:v>FAO</c:v>
                </c:pt>
                <c:pt idx="3">
                  <c:v>UNECA</c:v>
                </c:pt>
                <c:pt idx="4">
                  <c:v>UNDP</c:v>
                </c:pt>
                <c:pt idx="5">
                  <c:v>TOTAL</c:v>
                </c:pt>
              </c:strCache>
            </c:strRef>
          </c:cat>
          <c:val>
            <c:numRef>
              <c:f>'Total Financial By Agency'!$B$5:$G$5</c:f>
              <c:numCache>
                <c:formatCode>#,##0</c:formatCode>
                <c:ptCount val="6"/>
                <c:pt idx="0" formatCode="General">
                  <c:v>48717</c:v>
                </c:pt>
                <c:pt idx="1">
                  <c:v>1643721</c:v>
                </c:pt>
                <c:pt idx="2">
                  <c:v>1629652</c:v>
                </c:pt>
                <c:pt idx="3" formatCode="General">
                  <c:v>304000</c:v>
                </c:pt>
                <c:pt idx="4" formatCode="General">
                  <c:v>2115742</c:v>
                </c:pt>
                <c:pt idx="5" formatCode="General">
                  <c:v>5741832</c:v>
                </c:pt>
              </c:numCache>
            </c:numRef>
          </c:val>
          <c:extLst>
            <c:ext xmlns:c16="http://schemas.microsoft.com/office/drawing/2014/chart" uri="{C3380CC4-5D6E-409C-BE32-E72D297353CC}">
              <c16:uniqueId val="{00000001-B95C-A441-AE26-F613B4CF24BE}"/>
            </c:ext>
          </c:extLst>
        </c:ser>
        <c:ser>
          <c:idx val="2"/>
          <c:order val="2"/>
          <c:tx>
            <c:strRef>
              <c:f>'Total Financial By Agency'!$A$6</c:f>
              <c:strCache>
                <c:ptCount val="1"/>
                <c:pt idx="0">
                  <c:v>Recursos Movilizados durante 2022</c:v>
                </c:pt>
              </c:strCache>
            </c:strRef>
          </c:tx>
          <c:spPr>
            <a:solidFill>
              <a:schemeClr val="accent5">
                <a:lumMod val="75000"/>
              </a:schemeClr>
            </a:solidFill>
            <a:ln>
              <a:noFill/>
            </a:ln>
            <a:effectLst/>
          </c:spPr>
          <c:invertIfNegative val="0"/>
          <c:cat>
            <c:strRef>
              <c:f>'Total Financial By Agency'!$B$3:$G$3</c:f>
              <c:strCache>
                <c:ptCount val="6"/>
                <c:pt idx="0">
                  <c:v>UNFPA</c:v>
                </c:pt>
                <c:pt idx="1">
                  <c:v>UNICEF</c:v>
                </c:pt>
                <c:pt idx="2">
                  <c:v>FAO</c:v>
                </c:pt>
                <c:pt idx="3">
                  <c:v>UNECA</c:v>
                </c:pt>
                <c:pt idx="4">
                  <c:v>UNDP</c:v>
                </c:pt>
                <c:pt idx="5">
                  <c:v>TOTAL</c:v>
                </c:pt>
              </c:strCache>
            </c:strRef>
          </c:cat>
          <c:val>
            <c:numRef>
              <c:f>'Total Financial By Agency'!$B$6:$G$6</c:f>
              <c:numCache>
                <c:formatCode>#,##0</c:formatCode>
                <c:ptCount val="6"/>
                <c:pt idx="0" formatCode="General">
                  <c:v>106032</c:v>
                </c:pt>
                <c:pt idx="1">
                  <c:v>570000</c:v>
                </c:pt>
                <c:pt idx="2">
                  <c:v>0</c:v>
                </c:pt>
                <c:pt idx="3" formatCode="General">
                  <c:v>209000</c:v>
                </c:pt>
                <c:pt idx="4" formatCode="General">
                  <c:v>3712991</c:v>
                </c:pt>
                <c:pt idx="5" formatCode="General">
                  <c:v>4598023</c:v>
                </c:pt>
              </c:numCache>
            </c:numRef>
          </c:val>
          <c:extLst>
            <c:ext xmlns:c16="http://schemas.microsoft.com/office/drawing/2014/chart" uri="{C3380CC4-5D6E-409C-BE32-E72D297353CC}">
              <c16:uniqueId val="{00000002-B95C-A441-AE26-F613B4CF24BE}"/>
            </c:ext>
          </c:extLst>
        </c:ser>
        <c:ser>
          <c:idx val="3"/>
          <c:order val="3"/>
          <c:tx>
            <c:strRef>
              <c:f>'Total Financial By Agency'!$A$7</c:f>
              <c:strCache>
                <c:ptCount val="1"/>
                <c:pt idx="0">
                  <c:v>Recursos disponibles final 2022 </c:v>
                </c:pt>
              </c:strCache>
            </c:strRef>
          </c:tx>
          <c:spPr>
            <a:solidFill>
              <a:schemeClr val="accent1">
                <a:tint val="77000"/>
              </a:schemeClr>
            </a:solidFill>
            <a:ln>
              <a:noFill/>
            </a:ln>
            <a:effectLst/>
          </c:spPr>
          <c:invertIfNegative val="0"/>
          <c:cat>
            <c:strRef>
              <c:f>'Total Financial By Agency'!$B$3:$G$3</c:f>
              <c:strCache>
                <c:ptCount val="6"/>
                <c:pt idx="0">
                  <c:v>UNFPA</c:v>
                </c:pt>
                <c:pt idx="1">
                  <c:v>UNICEF</c:v>
                </c:pt>
                <c:pt idx="2">
                  <c:v>FAO</c:v>
                </c:pt>
                <c:pt idx="3">
                  <c:v>UNECA</c:v>
                </c:pt>
                <c:pt idx="4">
                  <c:v>UNDP</c:v>
                </c:pt>
                <c:pt idx="5">
                  <c:v>TOTAL</c:v>
                </c:pt>
              </c:strCache>
            </c:strRef>
          </c:cat>
          <c:val>
            <c:numRef>
              <c:f>'Total Financial By Agency'!$B$7:$G$7</c:f>
              <c:numCache>
                <c:formatCode>#,##0</c:formatCode>
                <c:ptCount val="6"/>
                <c:pt idx="0" formatCode="General">
                  <c:v>159080</c:v>
                </c:pt>
                <c:pt idx="1">
                  <c:v>2261388</c:v>
                </c:pt>
                <c:pt idx="2">
                  <c:v>621701</c:v>
                </c:pt>
                <c:pt idx="3" formatCode="General">
                  <c:v>95000</c:v>
                </c:pt>
                <c:pt idx="4" formatCode="General">
                  <c:v>5828733</c:v>
                </c:pt>
                <c:pt idx="5" formatCode="General">
                  <c:v>8965902</c:v>
                </c:pt>
              </c:numCache>
            </c:numRef>
          </c:val>
          <c:extLst>
            <c:ext xmlns:c16="http://schemas.microsoft.com/office/drawing/2014/chart" uri="{C3380CC4-5D6E-409C-BE32-E72D297353CC}">
              <c16:uniqueId val="{00000003-B95C-A441-AE26-F613B4CF24BE}"/>
            </c:ext>
          </c:extLst>
        </c:ser>
        <c:ser>
          <c:idx val="4"/>
          <c:order val="4"/>
          <c:tx>
            <c:strRef>
              <c:f>'Total Financial By Agency'!$A$8</c:f>
              <c:strCache>
                <c:ptCount val="1"/>
                <c:pt idx="0">
                  <c:v>Recursos Utilizados</c:v>
                </c:pt>
              </c:strCache>
            </c:strRef>
          </c:tx>
          <c:spPr>
            <a:solidFill>
              <a:schemeClr val="accent1">
                <a:tint val="54000"/>
              </a:schemeClr>
            </a:solidFill>
            <a:ln>
              <a:noFill/>
            </a:ln>
            <a:effectLst/>
          </c:spPr>
          <c:invertIfNegative val="0"/>
          <c:cat>
            <c:strRef>
              <c:f>'Total Financial By Agency'!$B$3:$G$3</c:f>
              <c:strCache>
                <c:ptCount val="6"/>
                <c:pt idx="0">
                  <c:v>UNFPA</c:v>
                </c:pt>
                <c:pt idx="1">
                  <c:v>UNICEF</c:v>
                </c:pt>
                <c:pt idx="2">
                  <c:v>FAO</c:v>
                </c:pt>
                <c:pt idx="3">
                  <c:v>UNECA</c:v>
                </c:pt>
                <c:pt idx="4">
                  <c:v>UNDP</c:v>
                </c:pt>
                <c:pt idx="5">
                  <c:v>TOTAL</c:v>
                </c:pt>
              </c:strCache>
            </c:strRef>
          </c:cat>
          <c:val>
            <c:numRef>
              <c:f>'Total Financial By Agency'!$B$8:$G$8</c:f>
              <c:numCache>
                <c:formatCode>#,##0</c:formatCode>
                <c:ptCount val="6"/>
                <c:pt idx="0" formatCode="General">
                  <c:v>157813</c:v>
                </c:pt>
                <c:pt idx="1">
                  <c:v>1838054</c:v>
                </c:pt>
                <c:pt idx="2">
                  <c:v>1007950</c:v>
                </c:pt>
                <c:pt idx="3" formatCode="General">
                  <c:v>184000</c:v>
                </c:pt>
                <c:pt idx="4" formatCode="General">
                  <c:v>4565551.41</c:v>
                </c:pt>
                <c:pt idx="5" formatCode="General">
                  <c:v>7753368.4100000001</c:v>
                </c:pt>
              </c:numCache>
            </c:numRef>
          </c:val>
          <c:extLst>
            <c:ext xmlns:c16="http://schemas.microsoft.com/office/drawing/2014/chart" uri="{C3380CC4-5D6E-409C-BE32-E72D297353CC}">
              <c16:uniqueId val="{00000004-B95C-A441-AE26-F613B4CF24BE}"/>
            </c:ext>
          </c:extLst>
        </c:ser>
        <c:dLbls>
          <c:showLegendKey val="0"/>
          <c:showVal val="0"/>
          <c:showCatName val="0"/>
          <c:showSerName val="0"/>
          <c:showPercent val="0"/>
          <c:showBubbleSize val="0"/>
        </c:dLbls>
        <c:gapWidth val="219"/>
        <c:overlap val="-27"/>
        <c:axId val="345570175"/>
        <c:axId val="345571903"/>
      </c:barChart>
      <c:catAx>
        <c:axId val="34557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71903"/>
        <c:crosses val="autoZero"/>
        <c:auto val="1"/>
        <c:lblAlgn val="ctr"/>
        <c:lblOffset val="100"/>
        <c:noMultiLvlLbl val="0"/>
      </c:catAx>
      <c:valAx>
        <c:axId val="345571903"/>
        <c:scaling>
          <c:orientation val="minMax"/>
        </c:scaling>
        <c:delete val="0"/>
        <c:axPos val="l"/>
        <c:majorGridlines>
          <c:spPr>
            <a:ln w="9525" cap="flat" cmpd="sng" algn="ctr">
              <a:no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7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Financial Execution by Agency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Financial By Agency'!$A$4</c:f>
              <c:strCache>
                <c:ptCount val="1"/>
                <c:pt idx="0">
                  <c:v>Presupuesto planificado 2022</c:v>
                </c:pt>
              </c:strCache>
            </c:strRef>
          </c:tx>
          <c:spPr>
            <a:solidFill>
              <a:schemeClr val="accent1">
                <a:shade val="53000"/>
              </a:schemeClr>
            </a:solidFill>
            <a:ln>
              <a:noFill/>
            </a:ln>
            <a:effectLst/>
          </c:spPr>
          <c:invertIfNegative val="0"/>
          <c:cat>
            <c:strRef>
              <c:f>'Total Financial By Agency'!$B$3:$F$3</c:f>
              <c:strCache>
                <c:ptCount val="5"/>
                <c:pt idx="0">
                  <c:v>UNFPA</c:v>
                </c:pt>
                <c:pt idx="1">
                  <c:v>UNICEF</c:v>
                </c:pt>
                <c:pt idx="2">
                  <c:v>FAO</c:v>
                </c:pt>
                <c:pt idx="3">
                  <c:v>UNECA</c:v>
                </c:pt>
                <c:pt idx="4">
                  <c:v>UNDP</c:v>
                </c:pt>
              </c:strCache>
            </c:strRef>
          </c:cat>
          <c:val>
            <c:numRef>
              <c:f>'Total Financial By Agency'!$B$4:$F$4</c:f>
              <c:numCache>
                <c:formatCode>#,##0</c:formatCode>
                <c:ptCount val="5"/>
                <c:pt idx="0" formatCode="General">
                  <c:v>154749</c:v>
                </c:pt>
                <c:pt idx="1">
                  <c:v>2039388</c:v>
                </c:pt>
                <c:pt idx="2">
                  <c:v>1008050</c:v>
                </c:pt>
                <c:pt idx="3" formatCode="General">
                  <c:v>304000</c:v>
                </c:pt>
                <c:pt idx="4" formatCode="General">
                  <c:v>10032122</c:v>
                </c:pt>
              </c:numCache>
            </c:numRef>
          </c:val>
          <c:extLst>
            <c:ext xmlns:c16="http://schemas.microsoft.com/office/drawing/2014/chart" uri="{C3380CC4-5D6E-409C-BE32-E72D297353CC}">
              <c16:uniqueId val="{00000000-D85C-2C42-83F8-061FFD668F38}"/>
            </c:ext>
          </c:extLst>
        </c:ser>
        <c:ser>
          <c:idx val="1"/>
          <c:order val="1"/>
          <c:tx>
            <c:strRef>
              <c:f>'Total Financial By Agency'!$A$5</c:f>
              <c:strCache>
                <c:ptCount val="1"/>
                <c:pt idx="0">
                  <c:v>Recursos disponibles principios 2022</c:v>
                </c:pt>
              </c:strCache>
            </c:strRef>
          </c:tx>
          <c:spPr>
            <a:solidFill>
              <a:schemeClr val="accent1">
                <a:shade val="76000"/>
              </a:schemeClr>
            </a:solidFill>
            <a:ln>
              <a:noFill/>
            </a:ln>
            <a:effectLst/>
          </c:spPr>
          <c:invertIfNegative val="0"/>
          <c:cat>
            <c:strRef>
              <c:f>'Total Financial By Agency'!$B$3:$F$3</c:f>
              <c:strCache>
                <c:ptCount val="5"/>
                <c:pt idx="0">
                  <c:v>UNFPA</c:v>
                </c:pt>
                <c:pt idx="1">
                  <c:v>UNICEF</c:v>
                </c:pt>
                <c:pt idx="2">
                  <c:v>FAO</c:v>
                </c:pt>
                <c:pt idx="3">
                  <c:v>UNECA</c:v>
                </c:pt>
                <c:pt idx="4">
                  <c:v>UNDP</c:v>
                </c:pt>
              </c:strCache>
            </c:strRef>
          </c:cat>
          <c:val>
            <c:numRef>
              <c:f>'Total Financial By Agency'!$B$5:$F$5</c:f>
              <c:numCache>
                <c:formatCode>#,##0</c:formatCode>
                <c:ptCount val="5"/>
                <c:pt idx="0" formatCode="General">
                  <c:v>48717</c:v>
                </c:pt>
                <c:pt idx="1">
                  <c:v>1643721</c:v>
                </c:pt>
                <c:pt idx="2">
                  <c:v>1629652</c:v>
                </c:pt>
                <c:pt idx="3" formatCode="General">
                  <c:v>304000</c:v>
                </c:pt>
                <c:pt idx="4" formatCode="General">
                  <c:v>2115742</c:v>
                </c:pt>
              </c:numCache>
            </c:numRef>
          </c:val>
          <c:extLst>
            <c:ext xmlns:c16="http://schemas.microsoft.com/office/drawing/2014/chart" uri="{C3380CC4-5D6E-409C-BE32-E72D297353CC}">
              <c16:uniqueId val="{00000001-D85C-2C42-83F8-061FFD668F38}"/>
            </c:ext>
          </c:extLst>
        </c:ser>
        <c:ser>
          <c:idx val="2"/>
          <c:order val="2"/>
          <c:tx>
            <c:strRef>
              <c:f>'Total Financial By Agency'!$A$6</c:f>
              <c:strCache>
                <c:ptCount val="1"/>
                <c:pt idx="0">
                  <c:v>Recursos Movilizados durante 2022</c:v>
                </c:pt>
              </c:strCache>
            </c:strRef>
          </c:tx>
          <c:spPr>
            <a:solidFill>
              <a:schemeClr val="accent5">
                <a:lumMod val="75000"/>
              </a:schemeClr>
            </a:solidFill>
            <a:ln>
              <a:noFill/>
            </a:ln>
            <a:effectLst/>
          </c:spPr>
          <c:invertIfNegative val="0"/>
          <c:cat>
            <c:strRef>
              <c:f>'Total Financial By Agency'!$B$3:$F$3</c:f>
              <c:strCache>
                <c:ptCount val="5"/>
                <c:pt idx="0">
                  <c:v>UNFPA</c:v>
                </c:pt>
                <c:pt idx="1">
                  <c:v>UNICEF</c:v>
                </c:pt>
                <c:pt idx="2">
                  <c:v>FAO</c:v>
                </c:pt>
                <c:pt idx="3">
                  <c:v>UNECA</c:v>
                </c:pt>
                <c:pt idx="4">
                  <c:v>UNDP</c:v>
                </c:pt>
              </c:strCache>
            </c:strRef>
          </c:cat>
          <c:val>
            <c:numRef>
              <c:f>'Total Financial By Agency'!$B$6:$F$6</c:f>
              <c:numCache>
                <c:formatCode>#,##0</c:formatCode>
                <c:ptCount val="5"/>
                <c:pt idx="0" formatCode="General">
                  <c:v>106032</c:v>
                </c:pt>
                <c:pt idx="1">
                  <c:v>570000</c:v>
                </c:pt>
                <c:pt idx="2">
                  <c:v>0</c:v>
                </c:pt>
                <c:pt idx="3" formatCode="General">
                  <c:v>209000</c:v>
                </c:pt>
                <c:pt idx="4" formatCode="General">
                  <c:v>3712991</c:v>
                </c:pt>
              </c:numCache>
            </c:numRef>
          </c:val>
          <c:extLst>
            <c:ext xmlns:c16="http://schemas.microsoft.com/office/drawing/2014/chart" uri="{C3380CC4-5D6E-409C-BE32-E72D297353CC}">
              <c16:uniqueId val="{00000002-D85C-2C42-83F8-061FFD668F38}"/>
            </c:ext>
          </c:extLst>
        </c:ser>
        <c:ser>
          <c:idx val="3"/>
          <c:order val="3"/>
          <c:tx>
            <c:strRef>
              <c:f>'Total Financial By Agency'!$A$7</c:f>
              <c:strCache>
                <c:ptCount val="1"/>
                <c:pt idx="0">
                  <c:v>Recursos disponibles final 2022 </c:v>
                </c:pt>
              </c:strCache>
            </c:strRef>
          </c:tx>
          <c:spPr>
            <a:solidFill>
              <a:schemeClr val="accent1">
                <a:tint val="77000"/>
              </a:schemeClr>
            </a:solidFill>
            <a:ln>
              <a:noFill/>
            </a:ln>
            <a:effectLst/>
          </c:spPr>
          <c:invertIfNegative val="0"/>
          <c:cat>
            <c:strRef>
              <c:f>'Total Financial By Agency'!$B$3:$F$3</c:f>
              <c:strCache>
                <c:ptCount val="5"/>
                <c:pt idx="0">
                  <c:v>UNFPA</c:v>
                </c:pt>
                <c:pt idx="1">
                  <c:v>UNICEF</c:v>
                </c:pt>
                <c:pt idx="2">
                  <c:v>FAO</c:v>
                </c:pt>
                <c:pt idx="3">
                  <c:v>UNECA</c:v>
                </c:pt>
                <c:pt idx="4">
                  <c:v>UNDP</c:v>
                </c:pt>
              </c:strCache>
            </c:strRef>
          </c:cat>
          <c:val>
            <c:numRef>
              <c:f>'Total Financial By Agency'!$B$7:$F$7</c:f>
              <c:numCache>
                <c:formatCode>#,##0</c:formatCode>
                <c:ptCount val="5"/>
                <c:pt idx="0" formatCode="General">
                  <c:v>159080</c:v>
                </c:pt>
                <c:pt idx="1">
                  <c:v>2261388</c:v>
                </c:pt>
                <c:pt idx="2">
                  <c:v>621701</c:v>
                </c:pt>
                <c:pt idx="3" formatCode="General">
                  <c:v>95000</c:v>
                </c:pt>
                <c:pt idx="4" formatCode="General">
                  <c:v>5828733</c:v>
                </c:pt>
              </c:numCache>
            </c:numRef>
          </c:val>
          <c:extLst>
            <c:ext xmlns:c16="http://schemas.microsoft.com/office/drawing/2014/chart" uri="{C3380CC4-5D6E-409C-BE32-E72D297353CC}">
              <c16:uniqueId val="{00000003-D85C-2C42-83F8-061FFD668F38}"/>
            </c:ext>
          </c:extLst>
        </c:ser>
        <c:ser>
          <c:idx val="4"/>
          <c:order val="4"/>
          <c:tx>
            <c:strRef>
              <c:f>'Total Financial By Agency'!$A$8</c:f>
              <c:strCache>
                <c:ptCount val="1"/>
                <c:pt idx="0">
                  <c:v>Recursos Utilizados</c:v>
                </c:pt>
              </c:strCache>
            </c:strRef>
          </c:tx>
          <c:spPr>
            <a:solidFill>
              <a:schemeClr val="accent1">
                <a:tint val="54000"/>
              </a:schemeClr>
            </a:solidFill>
            <a:ln>
              <a:noFill/>
            </a:ln>
            <a:effectLst/>
          </c:spPr>
          <c:invertIfNegative val="0"/>
          <c:cat>
            <c:strRef>
              <c:f>'Total Financial By Agency'!$B$3:$F$3</c:f>
              <c:strCache>
                <c:ptCount val="5"/>
                <c:pt idx="0">
                  <c:v>UNFPA</c:v>
                </c:pt>
                <c:pt idx="1">
                  <c:v>UNICEF</c:v>
                </c:pt>
                <c:pt idx="2">
                  <c:v>FAO</c:v>
                </c:pt>
                <c:pt idx="3">
                  <c:v>UNECA</c:v>
                </c:pt>
                <c:pt idx="4">
                  <c:v>UNDP</c:v>
                </c:pt>
              </c:strCache>
            </c:strRef>
          </c:cat>
          <c:val>
            <c:numRef>
              <c:f>'Total Financial By Agency'!$B$8:$F$8</c:f>
              <c:numCache>
                <c:formatCode>#,##0</c:formatCode>
                <c:ptCount val="5"/>
                <c:pt idx="0" formatCode="General">
                  <c:v>157813</c:v>
                </c:pt>
                <c:pt idx="1">
                  <c:v>1838054</c:v>
                </c:pt>
                <c:pt idx="2">
                  <c:v>1007950</c:v>
                </c:pt>
                <c:pt idx="3" formatCode="General">
                  <c:v>184000</c:v>
                </c:pt>
                <c:pt idx="4" formatCode="General">
                  <c:v>4565551.41</c:v>
                </c:pt>
              </c:numCache>
            </c:numRef>
          </c:val>
          <c:extLst>
            <c:ext xmlns:c16="http://schemas.microsoft.com/office/drawing/2014/chart" uri="{C3380CC4-5D6E-409C-BE32-E72D297353CC}">
              <c16:uniqueId val="{00000004-D85C-2C42-83F8-061FFD668F38}"/>
            </c:ext>
          </c:extLst>
        </c:ser>
        <c:dLbls>
          <c:showLegendKey val="0"/>
          <c:showVal val="0"/>
          <c:showCatName val="0"/>
          <c:showSerName val="0"/>
          <c:showPercent val="0"/>
          <c:showBubbleSize val="0"/>
        </c:dLbls>
        <c:gapWidth val="219"/>
        <c:overlap val="-27"/>
        <c:axId val="345570175"/>
        <c:axId val="345571903"/>
      </c:barChart>
      <c:catAx>
        <c:axId val="34557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71903"/>
        <c:crosses val="autoZero"/>
        <c:auto val="1"/>
        <c:lblAlgn val="ctr"/>
        <c:lblOffset val="100"/>
        <c:noMultiLvlLbl val="0"/>
      </c:catAx>
      <c:valAx>
        <c:axId val="345571903"/>
        <c:scaling>
          <c:orientation val="minMax"/>
        </c:scaling>
        <c:delete val="0"/>
        <c:axPos val="l"/>
        <c:majorGridlines>
          <c:spPr>
            <a:ln w="9525" cap="flat" cmpd="sng" algn="ctr">
              <a:no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57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Number of Activities by Axis and Agency (with totals)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'Total # of Activites '!$A$4</c:f>
              <c:strCache>
                <c:ptCount val="1"/>
                <c:pt idx="0">
                  <c:v>Capital humano</c:v>
                </c:pt>
              </c:strCache>
            </c:strRef>
          </c:tx>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c:spPr>
          <c:invertIfNegative val="0"/>
          <c:cat>
            <c:strRef>
              <c:f>'Total # of Activites '!$B$3:$G$3</c:f>
              <c:strCache>
                <c:ptCount val="6"/>
                <c:pt idx="0">
                  <c:v>UNFPA</c:v>
                </c:pt>
                <c:pt idx="1">
                  <c:v>UNICEF</c:v>
                </c:pt>
                <c:pt idx="2">
                  <c:v>FAO</c:v>
                </c:pt>
                <c:pt idx="3">
                  <c:v>UNECA</c:v>
                </c:pt>
                <c:pt idx="4">
                  <c:v>UNDP</c:v>
                </c:pt>
                <c:pt idx="5">
                  <c:v>TOTAL</c:v>
                </c:pt>
              </c:strCache>
            </c:strRef>
          </c:cat>
          <c:val>
            <c:numRef>
              <c:f>'Total # of Activites '!$B$4:$G$4</c:f>
              <c:numCache>
                <c:formatCode>General</c:formatCode>
                <c:ptCount val="6"/>
                <c:pt idx="0">
                  <c:v>8</c:v>
                </c:pt>
                <c:pt idx="1">
                  <c:v>5</c:v>
                </c:pt>
                <c:pt idx="2">
                  <c:v>0</c:v>
                </c:pt>
                <c:pt idx="3">
                  <c:v>0</c:v>
                </c:pt>
                <c:pt idx="4">
                  <c:v>4</c:v>
                </c:pt>
                <c:pt idx="5">
                  <c:v>17</c:v>
                </c:pt>
              </c:numCache>
            </c:numRef>
          </c:val>
          <c:extLst>
            <c:ext xmlns:c16="http://schemas.microsoft.com/office/drawing/2014/chart" uri="{C3380CC4-5D6E-409C-BE32-E72D297353CC}">
              <c16:uniqueId val="{00000000-3EA6-2B48-824F-3B019200D12D}"/>
            </c:ext>
          </c:extLst>
        </c:ser>
        <c:ser>
          <c:idx val="1"/>
          <c:order val="1"/>
          <c:tx>
            <c:strRef>
              <c:f>'Total # of Activites '!$A$5</c:f>
              <c:strCache>
                <c:ptCount val="1"/>
                <c:pt idx="0">
                  <c:v>Desarrollo económico sostenible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invertIfNegative val="0"/>
          <c:cat>
            <c:strRef>
              <c:f>'Total # of Activites '!$B$3:$G$3</c:f>
              <c:strCache>
                <c:ptCount val="6"/>
                <c:pt idx="0">
                  <c:v>UNFPA</c:v>
                </c:pt>
                <c:pt idx="1">
                  <c:v>UNICEF</c:v>
                </c:pt>
                <c:pt idx="2">
                  <c:v>FAO</c:v>
                </c:pt>
                <c:pt idx="3">
                  <c:v>UNECA</c:v>
                </c:pt>
                <c:pt idx="4">
                  <c:v>UNDP</c:v>
                </c:pt>
                <c:pt idx="5">
                  <c:v>TOTAL</c:v>
                </c:pt>
              </c:strCache>
            </c:strRef>
          </c:cat>
          <c:val>
            <c:numRef>
              <c:f>'Total # of Activites '!$B$5:$G$5</c:f>
              <c:numCache>
                <c:formatCode>General</c:formatCode>
                <c:ptCount val="6"/>
                <c:pt idx="0">
                  <c:v>0</c:v>
                </c:pt>
                <c:pt idx="1">
                  <c:v>0</c:v>
                </c:pt>
                <c:pt idx="2">
                  <c:v>0</c:v>
                </c:pt>
                <c:pt idx="3">
                  <c:v>4</c:v>
                </c:pt>
                <c:pt idx="4">
                  <c:v>3</c:v>
                </c:pt>
                <c:pt idx="5">
                  <c:v>7</c:v>
                </c:pt>
              </c:numCache>
            </c:numRef>
          </c:val>
          <c:extLst>
            <c:ext xmlns:c16="http://schemas.microsoft.com/office/drawing/2014/chart" uri="{C3380CC4-5D6E-409C-BE32-E72D297353CC}">
              <c16:uniqueId val="{00000001-3EA6-2B48-824F-3B019200D12D}"/>
            </c:ext>
          </c:extLst>
        </c:ser>
        <c:ser>
          <c:idx val="2"/>
          <c:order val="2"/>
          <c:tx>
            <c:strRef>
              <c:f>'Total # of Activites '!$A$6</c:f>
              <c:strCache>
                <c:ptCount val="1"/>
                <c:pt idx="0">
                  <c:v>Gobernanza de calidad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'Total # of Activites '!$B$3:$G$3</c:f>
              <c:strCache>
                <c:ptCount val="6"/>
                <c:pt idx="0">
                  <c:v>UNFPA</c:v>
                </c:pt>
                <c:pt idx="1">
                  <c:v>UNICEF</c:v>
                </c:pt>
                <c:pt idx="2">
                  <c:v>FAO</c:v>
                </c:pt>
                <c:pt idx="3">
                  <c:v>UNECA</c:v>
                </c:pt>
                <c:pt idx="4">
                  <c:v>UNDP</c:v>
                </c:pt>
                <c:pt idx="5">
                  <c:v>TOTAL</c:v>
                </c:pt>
              </c:strCache>
            </c:strRef>
          </c:cat>
          <c:val>
            <c:numRef>
              <c:f>'Total # of Activites '!$B$6:$G$6</c:f>
              <c:numCache>
                <c:formatCode>General</c:formatCode>
                <c:ptCount val="6"/>
                <c:pt idx="0">
                  <c:v>4</c:v>
                </c:pt>
                <c:pt idx="1">
                  <c:v>0</c:v>
                </c:pt>
                <c:pt idx="2">
                  <c:v>1</c:v>
                </c:pt>
                <c:pt idx="3">
                  <c:v>2</c:v>
                </c:pt>
                <c:pt idx="4">
                  <c:v>4</c:v>
                </c:pt>
                <c:pt idx="5">
                  <c:v>11</c:v>
                </c:pt>
              </c:numCache>
            </c:numRef>
          </c:val>
          <c:extLst>
            <c:ext xmlns:c16="http://schemas.microsoft.com/office/drawing/2014/chart" uri="{C3380CC4-5D6E-409C-BE32-E72D297353CC}">
              <c16:uniqueId val="{00000002-3EA6-2B48-824F-3B019200D12D}"/>
            </c:ext>
          </c:extLst>
        </c:ser>
        <c:ser>
          <c:idx val="3"/>
          <c:order val="3"/>
          <c:tx>
            <c:strRef>
              <c:f>'Total # of Activites '!$A$7</c:f>
              <c:strCache>
                <c:ptCount val="1"/>
                <c:pt idx="0">
                  <c:v>Hacia un medio ambiente sostenible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invertIfNegative val="0"/>
          <c:cat>
            <c:strRef>
              <c:f>'Total # of Activites '!$B$3:$G$3</c:f>
              <c:strCache>
                <c:ptCount val="6"/>
                <c:pt idx="0">
                  <c:v>UNFPA</c:v>
                </c:pt>
                <c:pt idx="1">
                  <c:v>UNICEF</c:v>
                </c:pt>
                <c:pt idx="2">
                  <c:v>FAO</c:v>
                </c:pt>
                <c:pt idx="3">
                  <c:v>UNECA</c:v>
                </c:pt>
                <c:pt idx="4">
                  <c:v>UNDP</c:v>
                </c:pt>
                <c:pt idx="5">
                  <c:v>TOTAL</c:v>
                </c:pt>
              </c:strCache>
            </c:strRef>
          </c:cat>
          <c:val>
            <c:numRef>
              <c:f>'Total # of Activites '!$B$7:$G$7</c:f>
              <c:numCache>
                <c:formatCode>General</c:formatCode>
                <c:ptCount val="6"/>
                <c:pt idx="0">
                  <c:v>0</c:v>
                </c:pt>
                <c:pt idx="1">
                  <c:v>0</c:v>
                </c:pt>
                <c:pt idx="2">
                  <c:v>4</c:v>
                </c:pt>
                <c:pt idx="3">
                  <c:v>0</c:v>
                </c:pt>
                <c:pt idx="4">
                  <c:v>1</c:v>
                </c:pt>
                <c:pt idx="5">
                  <c:v>5</c:v>
                </c:pt>
              </c:numCache>
            </c:numRef>
          </c:val>
          <c:extLst>
            <c:ext xmlns:c16="http://schemas.microsoft.com/office/drawing/2014/chart" uri="{C3380CC4-5D6E-409C-BE32-E72D297353CC}">
              <c16:uniqueId val="{00000003-3EA6-2B48-824F-3B019200D12D}"/>
            </c:ext>
          </c:extLst>
        </c:ser>
        <c:ser>
          <c:idx val="4"/>
          <c:order val="4"/>
          <c:tx>
            <c:strRef>
              <c:f>'Total # of Activites '!$A$8</c:f>
              <c:strCache>
                <c:ptCount val="1"/>
                <c:pt idx="0">
                  <c:v>Total</c:v>
                </c:pt>
              </c:strCache>
            </c:strRef>
          </c:tx>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c:spPr>
          <c:invertIfNegative val="0"/>
          <c:cat>
            <c:strRef>
              <c:f>'Total # of Activites '!$B$3:$G$3</c:f>
              <c:strCache>
                <c:ptCount val="6"/>
                <c:pt idx="0">
                  <c:v>UNFPA</c:v>
                </c:pt>
                <c:pt idx="1">
                  <c:v>UNICEF</c:v>
                </c:pt>
                <c:pt idx="2">
                  <c:v>FAO</c:v>
                </c:pt>
                <c:pt idx="3">
                  <c:v>UNECA</c:v>
                </c:pt>
                <c:pt idx="4">
                  <c:v>UNDP</c:v>
                </c:pt>
                <c:pt idx="5">
                  <c:v>TOTAL</c:v>
                </c:pt>
              </c:strCache>
            </c:strRef>
          </c:cat>
          <c:val>
            <c:numRef>
              <c:f>'Total # of Activites '!$B$8:$G$8</c:f>
              <c:numCache>
                <c:formatCode>General</c:formatCode>
                <c:ptCount val="6"/>
                <c:pt idx="0">
                  <c:v>12</c:v>
                </c:pt>
                <c:pt idx="1">
                  <c:v>5</c:v>
                </c:pt>
                <c:pt idx="2">
                  <c:v>5</c:v>
                </c:pt>
                <c:pt idx="3">
                  <c:v>6</c:v>
                </c:pt>
                <c:pt idx="4">
                  <c:v>12</c:v>
                </c:pt>
              </c:numCache>
            </c:numRef>
          </c:val>
          <c:extLst>
            <c:ext xmlns:c16="http://schemas.microsoft.com/office/drawing/2014/chart" uri="{C3380CC4-5D6E-409C-BE32-E72D297353CC}">
              <c16:uniqueId val="{00000004-3EA6-2B48-824F-3B019200D12D}"/>
            </c:ext>
          </c:extLst>
        </c:ser>
        <c:dLbls>
          <c:showLegendKey val="0"/>
          <c:showVal val="0"/>
          <c:showCatName val="0"/>
          <c:showSerName val="0"/>
          <c:showPercent val="0"/>
          <c:showBubbleSize val="0"/>
        </c:dLbls>
        <c:gapWidth val="100"/>
        <c:overlap val="-24"/>
        <c:axId val="549249295"/>
        <c:axId val="549251023"/>
      </c:barChart>
      <c:catAx>
        <c:axId val="5492492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51023"/>
        <c:crosses val="autoZero"/>
        <c:auto val="1"/>
        <c:lblAlgn val="ctr"/>
        <c:lblOffset val="100"/>
        <c:noMultiLvlLbl val="0"/>
      </c:catAx>
      <c:valAx>
        <c:axId val="5492510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9249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Activities by Axis and Agency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 of Activites '!$A$4</c:f>
              <c:strCache>
                <c:ptCount val="1"/>
                <c:pt idx="0">
                  <c:v>Capital humano</c:v>
                </c:pt>
              </c:strCache>
            </c:strRef>
          </c:tx>
          <c:spPr>
            <a:solidFill>
              <a:schemeClr val="accent1">
                <a:lumMod val="50000"/>
              </a:schemeClr>
            </a:solidFill>
            <a:ln>
              <a:noFill/>
            </a:ln>
            <a:effectLst/>
          </c:spPr>
          <c:invertIfNegative val="0"/>
          <c:cat>
            <c:strRef>
              <c:f>'Total # of Activites '!$B$3:$F$3</c:f>
              <c:strCache>
                <c:ptCount val="5"/>
                <c:pt idx="0">
                  <c:v>UNFPA</c:v>
                </c:pt>
                <c:pt idx="1">
                  <c:v>UNICEF</c:v>
                </c:pt>
                <c:pt idx="2">
                  <c:v>FAO</c:v>
                </c:pt>
                <c:pt idx="3">
                  <c:v>UNECA</c:v>
                </c:pt>
                <c:pt idx="4">
                  <c:v>UNDP</c:v>
                </c:pt>
              </c:strCache>
            </c:strRef>
          </c:cat>
          <c:val>
            <c:numRef>
              <c:f>'Total # of Activites '!$B$4:$F$4</c:f>
              <c:numCache>
                <c:formatCode>General</c:formatCode>
                <c:ptCount val="5"/>
                <c:pt idx="0">
                  <c:v>8</c:v>
                </c:pt>
                <c:pt idx="1">
                  <c:v>5</c:v>
                </c:pt>
                <c:pt idx="2">
                  <c:v>0</c:v>
                </c:pt>
                <c:pt idx="3">
                  <c:v>0</c:v>
                </c:pt>
                <c:pt idx="4">
                  <c:v>4</c:v>
                </c:pt>
              </c:numCache>
            </c:numRef>
          </c:val>
          <c:extLst>
            <c:ext xmlns:c16="http://schemas.microsoft.com/office/drawing/2014/chart" uri="{C3380CC4-5D6E-409C-BE32-E72D297353CC}">
              <c16:uniqueId val="{00000000-52DE-0948-8D83-9B4B4CB39E59}"/>
            </c:ext>
          </c:extLst>
        </c:ser>
        <c:ser>
          <c:idx val="1"/>
          <c:order val="1"/>
          <c:tx>
            <c:strRef>
              <c:f>'Total # of Activites '!$A$5</c:f>
              <c:strCache>
                <c:ptCount val="1"/>
                <c:pt idx="0">
                  <c:v>Desarrollo económico sostenible</c:v>
                </c:pt>
              </c:strCache>
            </c:strRef>
          </c:tx>
          <c:spPr>
            <a:solidFill>
              <a:schemeClr val="accent1">
                <a:shade val="86000"/>
              </a:schemeClr>
            </a:solidFill>
            <a:ln>
              <a:noFill/>
            </a:ln>
            <a:effectLst/>
          </c:spPr>
          <c:invertIfNegative val="0"/>
          <c:cat>
            <c:strRef>
              <c:f>'Total # of Activites '!$B$3:$F$3</c:f>
              <c:strCache>
                <c:ptCount val="5"/>
                <c:pt idx="0">
                  <c:v>UNFPA</c:v>
                </c:pt>
                <c:pt idx="1">
                  <c:v>UNICEF</c:v>
                </c:pt>
                <c:pt idx="2">
                  <c:v>FAO</c:v>
                </c:pt>
                <c:pt idx="3">
                  <c:v>UNECA</c:v>
                </c:pt>
                <c:pt idx="4">
                  <c:v>UNDP</c:v>
                </c:pt>
              </c:strCache>
            </c:strRef>
          </c:cat>
          <c:val>
            <c:numRef>
              <c:f>'Total # of Activites '!$B$5:$F$5</c:f>
              <c:numCache>
                <c:formatCode>General</c:formatCode>
                <c:ptCount val="5"/>
                <c:pt idx="0">
                  <c:v>0</c:v>
                </c:pt>
                <c:pt idx="1">
                  <c:v>0</c:v>
                </c:pt>
                <c:pt idx="2">
                  <c:v>0</c:v>
                </c:pt>
                <c:pt idx="3">
                  <c:v>4</c:v>
                </c:pt>
                <c:pt idx="4">
                  <c:v>3</c:v>
                </c:pt>
              </c:numCache>
            </c:numRef>
          </c:val>
          <c:extLst>
            <c:ext xmlns:c16="http://schemas.microsoft.com/office/drawing/2014/chart" uri="{C3380CC4-5D6E-409C-BE32-E72D297353CC}">
              <c16:uniqueId val="{00000001-52DE-0948-8D83-9B4B4CB39E59}"/>
            </c:ext>
          </c:extLst>
        </c:ser>
        <c:ser>
          <c:idx val="2"/>
          <c:order val="2"/>
          <c:tx>
            <c:strRef>
              <c:f>'Total # of Activites '!$A$6</c:f>
              <c:strCache>
                <c:ptCount val="1"/>
                <c:pt idx="0">
                  <c:v>Gobernanza de calidad</c:v>
                </c:pt>
              </c:strCache>
            </c:strRef>
          </c:tx>
          <c:spPr>
            <a:solidFill>
              <a:schemeClr val="accent1">
                <a:tint val="86000"/>
              </a:schemeClr>
            </a:solidFill>
            <a:ln>
              <a:noFill/>
            </a:ln>
            <a:effectLst/>
          </c:spPr>
          <c:invertIfNegative val="0"/>
          <c:cat>
            <c:strRef>
              <c:f>'Total # of Activites '!$B$3:$F$3</c:f>
              <c:strCache>
                <c:ptCount val="5"/>
                <c:pt idx="0">
                  <c:v>UNFPA</c:v>
                </c:pt>
                <c:pt idx="1">
                  <c:v>UNICEF</c:v>
                </c:pt>
                <c:pt idx="2">
                  <c:v>FAO</c:v>
                </c:pt>
                <c:pt idx="3">
                  <c:v>UNECA</c:v>
                </c:pt>
                <c:pt idx="4">
                  <c:v>UNDP</c:v>
                </c:pt>
              </c:strCache>
            </c:strRef>
          </c:cat>
          <c:val>
            <c:numRef>
              <c:f>'Total # of Activites '!$B$6:$F$6</c:f>
              <c:numCache>
                <c:formatCode>General</c:formatCode>
                <c:ptCount val="5"/>
                <c:pt idx="0">
                  <c:v>4</c:v>
                </c:pt>
                <c:pt idx="1">
                  <c:v>0</c:v>
                </c:pt>
                <c:pt idx="2">
                  <c:v>1</c:v>
                </c:pt>
                <c:pt idx="3">
                  <c:v>2</c:v>
                </c:pt>
                <c:pt idx="4">
                  <c:v>4</c:v>
                </c:pt>
              </c:numCache>
            </c:numRef>
          </c:val>
          <c:extLst>
            <c:ext xmlns:c16="http://schemas.microsoft.com/office/drawing/2014/chart" uri="{C3380CC4-5D6E-409C-BE32-E72D297353CC}">
              <c16:uniqueId val="{00000002-52DE-0948-8D83-9B4B4CB39E59}"/>
            </c:ext>
          </c:extLst>
        </c:ser>
        <c:ser>
          <c:idx val="3"/>
          <c:order val="3"/>
          <c:tx>
            <c:strRef>
              <c:f>'Total # of Activites '!$A$7</c:f>
              <c:strCache>
                <c:ptCount val="1"/>
                <c:pt idx="0">
                  <c:v>Hacia un medio ambiente sostenible</c:v>
                </c:pt>
              </c:strCache>
            </c:strRef>
          </c:tx>
          <c:spPr>
            <a:solidFill>
              <a:schemeClr val="accent1">
                <a:lumMod val="40000"/>
                <a:lumOff val="60000"/>
              </a:schemeClr>
            </a:solidFill>
            <a:ln>
              <a:noFill/>
            </a:ln>
            <a:effectLst/>
          </c:spPr>
          <c:invertIfNegative val="0"/>
          <c:cat>
            <c:strRef>
              <c:f>'Total # of Activites '!$B$3:$F$3</c:f>
              <c:strCache>
                <c:ptCount val="5"/>
                <c:pt idx="0">
                  <c:v>UNFPA</c:v>
                </c:pt>
                <c:pt idx="1">
                  <c:v>UNICEF</c:v>
                </c:pt>
                <c:pt idx="2">
                  <c:v>FAO</c:v>
                </c:pt>
                <c:pt idx="3">
                  <c:v>UNECA</c:v>
                </c:pt>
                <c:pt idx="4">
                  <c:v>UNDP</c:v>
                </c:pt>
              </c:strCache>
            </c:strRef>
          </c:cat>
          <c:val>
            <c:numRef>
              <c:f>'Total # of Activites '!$B$7:$F$7</c:f>
              <c:numCache>
                <c:formatCode>General</c:formatCode>
                <c:ptCount val="5"/>
                <c:pt idx="0">
                  <c:v>0</c:v>
                </c:pt>
                <c:pt idx="1">
                  <c:v>0</c:v>
                </c:pt>
                <c:pt idx="2">
                  <c:v>4</c:v>
                </c:pt>
                <c:pt idx="3">
                  <c:v>0</c:v>
                </c:pt>
                <c:pt idx="4">
                  <c:v>1</c:v>
                </c:pt>
              </c:numCache>
            </c:numRef>
          </c:val>
          <c:extLst>
            <c:ext xmlns:c16="http://schemas.microsoft.com/office/drawing/2014/chart" uri="{C3380CC4-5D6E-409C-BE32-E72D297353CC}">
              <c16:uniqueId val="{00000003-52DE-0948-8D83-9B4B4CB39E59}"/>
            </c:ext>
          </c:extLst>
        </c:ser>
        <c:dLbls>
          <c:showLegendKey val="0"/>
          <c:showVal val="0"/>
          <c:showCatName val="0"/>
          <c:showSerName val="0"/>
          <c:showPercent val="0"/>
          <c:showBubbleSize val="0"/>
        </c:dLbls>
        <c:gapWidth val="219"/>
        <c:overlap val="-27"/>
        <c:axId val="289098031"/>
        <c:axId val="289100031"/>
      </c:barChart>
      <c:catAx>
        <c:axId val="28909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00031"/>
        <c:crosses val="autoZero"/>
        <c:auto val="1"/>
        <c:lblAlgn val="ctr"/>
        <c:lblOffset val="100"/>
        <c:noMultiLvlLbl val="0"/>
      </c:catAx>
      <c:valAx>
        <c:axId val="2891000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98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title pos="t" align="ctr" overlay="0">
      <cx:tx>
        <cx:txData>
          <cx:v>Total Financial by Axis and Theme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Total Financial by Axis and Theme </a:t>
          </a:r>
        </a:p>
      </cx:txPr>
    </cx:title>
    <cx:plotArea>
      <cx:plotAreaRegion>
        <cx:series layoutId="treemap" uniqueId="{8A21CAD6-2D64-2D49-AC4C-283640BF329D}">
          <cx:tx>
            <cx:txData>
              <cx:f>_xlchart.v1.0</cx:f>
              <cx:v>Recursos Utilizados</cx:v>
            </cx:txData>
          </cx:tx>
          <cx:dataPt idx="0">
            <cx:spPr>
              <a:solidFill>
                <a:srgbClr val="4472C4">
                  <a:lumMod val="50000"/>
                </a:srgbClr>
              </a:solidFill>
            </cx:spPr>
          </cx:dataPt>
          <cx:dataPt idx="5">
            <cx:spPr>
              <a:solidFill>
                <a:srgbClr val="4472C4">
                  <a:lumMod val="75000"/>
                </a:srgbClr>
              </a:solidFill>
            </cx:spPr>
          </cx:dataPt>
          <cx:dataPt idx="8">
            <cx:spPr>
              <a:solidFill>
                <a:srgbClr val="4472C4">
                  <a:lumMod val="60000"/>
                  <a:lumOff val="40000"/>
                </a:srgbClr>
              </a:solidFill>
            </cx:spPr>
          </cx:dataPt>
          <cx:dataPt idx="12">
            <cx:spPr>
              <a:solidFill>
                <a:srgbClr val="4472C4">
                  <a:lumMod val="40000"/>
                  <a:lumOff val="60000"/>
                </a:srgbClr>
              </a:solidFill>
            </cx:spPr>
          </cx:dataPt>
          <cx:dataLabels pos="inEnd">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0"/>
            <cx:dataLabel idx="0">
              <cx:spPr>
                <a:noFill/>
              </cx:spPr>
              <cx:txPr>
                <a:bodyPr spcFirstLastPara="1" vertOverflow="ellipsis" horzOverflow="overflow" wrap="square" lIns="0" tIns="0" rIns="0" bIns="0" anchor="ctr" anchorCtr="1"/>
                <a:lstStyle/>
                <a:p>
                  <a:pPr algn="ctr" rtl="0">
                    <a:defRPr>
                      <a:solidFill>
                        <a:schemeClr val="accent1">
                          <a:lumMod val="50000"/>
                        </a:schemeClr>
                      </a:solidFill>
                    </a:defRPr>
                  </a:pPr>
                  <a:r>
                    <a:rPr lang="en-US" sz="900" b="0" i="0" u="none" strike="noStrike" baseline="0">
                      <a:solidFill>
                        <a:schemeClr val="accent1">
                          <a:lumMod val="50000"/>
                        </a:schemeClr>
                      </a:solidFill>
                      <a:latin typeface="Calibri" panose="020F0502020204030204"/>
                    </a:rPr>
                    <a:t>Capital humano</a:t>
                  </a:r>
                </a:p>
              </cx:txPr>
              <cx:visibility seriesName="0" categoryName="1" value="0"/>
            </cx:dataLabel>
            <cx:dataLabel idx="5">
              <cx:txPr>
                <a:bodyPr spcFirstLastPara="1" vertOverflow="ellipsis" horzOverflow="overflow" wrap="square" lIns="0" tIns="0" rIns="0" bIns="0" anchor="ctr" anchorCtr="1"/>
                <a:lstStyle/>
                <a:p>
                  <a:pPr algn="ctr" rtl="0">
                    <a:defRPr>
                      <a:solidFill>
                        <a:schemeClr val="accent1">
                          <a:lumMod val="75000"/>
                        </a:schemeClr>
                      </a:solidFill>
                    </a:defRPr>
                  </a:pPr>
                  <a:r>
                    <a:rPr lang="en-US" sz="900" b="0" i="0" u="none" strike="noStrike" baseline="0">
                      <a:solidFill>
                        <a:schemeClr val="accent1">
                          <a:lumMod val="75000"/>
                        </a:schemeClr>
                      </a:solidFill>
                      <a:latin typeface="Calibri" panose="020F0502020204030204"/>
                    </a:rPr>
                    <a:t>Desarrollo económico sostenible</a:t>
                  </a:r>
                </a:p>
              </cx:txPr>
              <cx:visibility seriesName="0" categoryName="1" value="0"/>
            </cx:dataLabel>
            <cx:dataLabel idx="8">
              <cx:txPr>
                <a:bodyPr spcFirstLastPara="1" vertOverflow="ellipsis" horzOverflow="overflow" wrap="square" lIns="0" tIns="0" rIns="0" bIns="0" anchor="ctr" anchorCtr="1"/>
                <a:lstStyle/>
                <a:p>
                  <a:pPr algn="ctr" rtl="0">
                    <a:defRPr>
                      <a:solidFill>
                        <a:schemeClr val="accent1">
                          <a:lumMod val="60000"/>
                          <a:lumOff val="40000"/>
                        </a:schemeClr>
                      </a:solidFill>
                    </a:defRPr>
                  </a:pPr>
                  <a:r>
                    <a:rPr lang="en-US" sz="900" b="0" i="0" u="none" strike="noStrike" baseline="0">
                      <a:solidFill>
                        <a:schemeClr val="accent1">
                          <a:lumMod val="60000"/>
                          <a:lumOff val="40000"/>
                        </a:schemeClr>
                      </a:solidFill>
                      <a:latin typeface="Calibri" panose="020F0502020204030204"/>
                    </a:rPr>
                    <a:t>Gobernanza de calidad</a:t>
                  </a:r>
                </a:p>
              </cx:txPr>
              <cx:visibility seriesName="0" categoryName="1" value="0"/>
            </cx:dataLabel>
            <cx:dataLabel idx="12">
              <cx:txPr>
                <a:bodyPr spcFirstLastPara="1" vertOverflow="ellipsis" horzOverflow="overflow" wrap="square" lIns="0" tIns="0" rIns="0" bIns="0" anchor="ctr" anchorCtr="1"/>
                <a:lstStyle/>
                <a:p>
                  <a:pPr algn="ctr" rtl="0">
                    <a:defRPr>
                      <a:solidFill>
                        <a:schemeClr val="accent1">
                          <a:lumMod val="40000"/>
                          <a:lumOff val="60000"/>
                        </a:schemeClr>
                      </a:solidFill>
                    </a:defRPr>
                  </a:pPr>
                  <a:r>
                    <a:rPr lang="en-US" sz="900" b="0" i="0" u="none" strike="noStrike" baseline="0">
                      <a:solidFill>
                        <a:schemeClr val="accent1">
                          <a:lumMod val="40000"/>
                          <a:lumOff val="60000"/>
                        </a:schemeClr>
                      </a:solidFill>
                      <a:latin typeface="Calibri" panose="020F0502020204030204"/>
                    </a:rPr>
                    <a:t>Hacia un medio ambiente sostenible</a:t>
                  </a:r>
                </a:p>
              </cx:txPr>
              <cx:visibility seriesName="0" categoryName="1" value="0"/>
            </cx:dataLabel>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title pos="t" align="ctr" overlay="0">
      <cx:tx>
        <cx:rich>
          <a:bodyPr spcFirstLastPara="1" vertOverflow="ellipsis" horzOverflow="overflow" wrap="square" lIns="0" tIns="0" rIns="0" bIns="0" anchor="ctr" anchorCtr="1"/>
          <a:lstStyle/>
          <a:p>
            <a:pPr rtl="0"/>
            <a:r>
              <a:rPr lang="en-US" sz="1800" b="1" i="0" cap="all" baseline="0">
                <a:effectLst/>
              </a:rPr>
              <a:t>Geographical Scope (Total)</a:t>
            </a:r>
            <a:endParaRPr lang="en-US" sz="1600">
              <a:effectLst/>
            </a:endParaRPr>
          </a:p>
        </cx:rich>
      </cx:tx>
    </cx:title>
    <cx:plotArea>
      <cx:plotAreaRegion>
        <cx:series layoutId="treemap" uniqueId="{E8B4084C-8D0D-E44A-9171-FFE6C4B83EA4}">
          <cx:tx>
            <cx:txData>
              <cx:f>_xlchart.v1.6</cx:f>
              <cx:v/>
            </cx:txData>
          </cx:tx>
          <cx:dataPt idx="0">
            <cx:spPr>
              <a:solidFill>
                <a:srgbClr val="002060"/>
              </a:solidFill>
            </cx:spPr>
          </cx:dataPt>
          <cx:dataPt idx="1">
            <cx:spPr>
              <a:solidFill>
                <a:srgbClr val="4472C4">
                  <a:lumMod val="50000"/>
                </a:srgbClr>
              </a:solidFill>
            </cx:spPr>
          </cx:dataPt>
          <cx:dataPt idx="2">
            <cx:spPr>
              <a:solidFill>
                <a:srgbClr val="4472C4">
                  <a:lumMod val="40000"/>
                  <a:lumOff val="60000"/>
                </a:srgbClr>
              </a:solidFill>
            </cx:spPr>
          </cx:dataPt>
          <cx:dataPt idx="3">
            <cx:spPr>
              <a:solidFill>
                <a:srgbClr val="4472C4">
                  <a:lumMod val="75000"/>
                </a:srgbClr>
              </a:solidFill>
            </cx:spPr>
          </cx:dataPt>
          <cx:dataPt idx="4">
            <cx:spPr>
              <a:solidFill>
                <a:srgbClr val="5B9BD5"/>
              </a:solidFill>
            </cx:spPr>
          </cx:dataPt>
          <cx:dataPt idx="5">
            <cx:spPr>
              <a:solidFill>
                <a:srgbClr val="5B9BD5">
                  <a:lumMod val="75000"/>
                </a:srgbClr>
              </a:solidFill>
            </cx:spPr>
          </cx:dataPt>
          <cx:dataPt idx="6"/>
          <cx:dataPt idx="7">
            <cx:spPr>
              <a:solidFill>
                <a:srgbClr val="4472C4">
                  <a:lumMod val="60000"/>
                  <a:lumOff val="40000"/>
                </a:srgbClr>
              </a:solidFill>
            </cx:spPr>
          </cx:dataPt>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3</xdr:col>
      <xdr:colOff>431208</xdr:colOff>
      <xdr:row>9</xdr:row>
      <xdr:rowOff>38690</xdr:rowOff>
    </xdr:from>
    <xdr:to>
      <xdr:col>14</xdr:col>
      <xdr:colOff>14768</xdr:colOff>
      <xdr:row>35</xdr:row>
      <xdr:rowOff>59070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DFFACA1-6376-7B1C-C585-2DB5387FBF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24348" y="2209504"/>
              <a:ext cx="8680304" cy="53957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573617</xdr:colOff>
      <xdr:row>23</xdr:row>
      <xdr:rowOff>19050</xdr:rowOff>
    </xdr:from>
    <xdr:to>
      <xdr:col>5</xdr:col>
      <xdr:colOff>630767</xdr:colOff>
      <xdr:row>35</xdr:row>
      <xdr:rowOff>91016</xdr:rowOff>
    </xdr:to>
    <xdr:graphicFrame macro="">
      <xdr:nvGraphicFramePr>
        <xdr:cNvPr id="2" name="Chart 1">
          <a:extLst>
            <a:ext uri="{FF2B5EF4-FFF2-40B4-BE49-F238E27FC236}">
              <a16:creationId xmlns:a16="http://schemas.microsoft.com/office/drawing/2014/main" id="{38D4C03C-3604-F48F-290C-44037D565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679450</xdr:colOff>
      <xdr:row>2</xdr:row>
      <xdr:rowOff>38100</xdr:rowOff>
    </xdr:from>
    <xdr:to>
      <xdr:col>13</xdr:col>
      <xdr:colOff>355600</xdr:colOff>
      <xdr:row>21</xdr:row>
      <xdr:rowOff>88900</xdr:rowOff>
    </xdr:to>
    <xdr:graphicFrame macro="">
      <xdr:nvGraphicFramePr>
        <xdr:cNvPr id="3" name="Chart 2">
          <a:extLst>
            <a:ext uri="{FF2B5EF4-FFF2-40B4-BE49-F238E27FC236}">
              <a16:creationId xmlns:a16="http://schemas.microsoft.com/office/drawing/2014/main" id="{689D8C37-C7C9-6602-19FA-752402E4C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510116</xdr:colOff>
      <xdr:row>37</xdr:row>
      <xdr:rowOff>4234</xdr:rowOff>
    </xdr:from>
    <xdr:to>
      <xdr:col>7</xdr:col>
      <xdr:colOff>474133</xdr:colOff>
      <xdr:row>53</xdr:row>
      <xdr:rowOff>84667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B3EA083-D1D9-FC28-4B1C-DE5107B249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78616" y="7840134"/>
              <a:ext cx="7876117" cy="33824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10</xdr:row>
      <xdr:rowOff>196850</xdr:rowOff>
    </xdr:from>
    <xdr:to>
      <xdr:col>2</xdr:col>
      <xdr:colOff>1473200</xdr:colOff>
      <xdr:row>37</xdr:row>
      <xdr:rowOff>139700</xdr:rowOff>
    </xdr:to>
    <xdr:graphicFrame macro="">
      <xdr:nvGraphicFramePr>
        <xdr:cNvPr id="3" name="Chart 2">
          <a:extLst>
            <a:ext uri="{FF2B5EF4-FFF2-40B4-BE49-F238E27FC236}">
              <a16:creationId xmlns:a16="http://schemas.microsoft.com/office/drawing/2014/main" id="{DE8B7005-3D9B-1601-552A-3B81F0607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2109057</xdr:colOff>
      <xdr:row>10</xdr:row>
      <xdr:rowOff>183793</xdr:rowOff>
    </xdr:from>
    <xdr:to>
      <xdr:col>5</xdr:col>
      <xdr:colOff>459484</xdr:colOff>
      <xdr:row>24</xdr:row>
      <xdr:rowOff>130139</xdr:rowOff>
    </xdr:to>
    <xdr:graphicFrame macro="">
      <xdr:nvGraphicFramePr>
        <xdr:cNvPr id="2" name="Chart 1">
          <a:extLst>
            <a:ext uri="{FF2B5EF4-FFF2-40B4-BE49-F238E27FC236}">
              <a16:creationId xmlns:a16="http://schemas.microsoft.com/office/drawing/2014/main" id="{E460DCFD-111A-7F3A-E9A2-334E5191A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139843</xdr:colOff>
      <xdr:row>25</xdr:row>
      <xdr:rowOff>169524</xdr:rowOff>
    </xdr:from>
    <xdr:to>
      <xdr:col>5</xdr:col>
      <xdr:colOff>616450</xdr:colOff>
      <xdr:row>39</xdr:row>
      <xdr:rowOff>115870</xdr:rowOff>
    </xdr:to>
    <xdr:graphicFrame macro="">
      <xdr:nvGraphicFramePr>
        <xdr:cNvPr id="8" name="Chart 7">
          <a:extLst>
            <a:ext uri="{FF2B5EF4-FFF2-40B4-BE49-F238E27FC236}">
              <a16:creationId xmlns:a16="http://schemas.microsoft.com/office/drawing/2014/main" id="{E562AE1A-55DD-3F27-988E-49226D267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25686</xdr:colOff>
      <xdr:row>10</xdr:row>
      <xdr:rowOff>169524</xdr:rowOff>
    </xdr:from>
    <xdr:to>
      <xdr:col>11</xdr:col>
      <xdr:colOff>459484</xdr:colOff>
      <xdr:row>24</xdr:row>
      <xdr:rowOff>115870</xdr:rowOff>
    </xdr:to>
    <xdr:graphicFrame macro="">
      <xdr:nvGraphicFramePr>
        <xdr:cNvPr id="11" name="Chart 10">
          <a:extLst>
            <a:ext uri="{FF2B5EF4-FFF2-40B4-BE49-F238E27FC236}">
              <a16:creationId xmlns:a16="http://schemas.microsoft.com/office/drawing/2014/main" id="{64CF5DA0-D558-B77A-B5AA-6A8DB73C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54224</xdr:colOff>
      <xdr:row>25</xdr:row>
      <xdr:rowOff>198063</xdr:rowOff>
    </xdr:from>
    <xdr:to>
      <xdr:col>11</xdr:col>
      <xdr:colOff>488022</xdr:colOff>
      <xdr:row>39</xdr:row>
      <xdr:rowOff>144409</xdr:rowOff>
    </xdr:to>
    <xdr:graphicFrame macro="">
      <xdr:nvGraphicFramePr>
        <xdr:cNvPr id="12" name="Chart 11">
          <a:extLst>
            <a:ext uri="{FF2B5EF4-FFF2-40B4-BE49-F238E27FC236}">
              <a16:creationId xmlns:a16="http://schemas.microsoft.com/office/drawing/2014/main" id="{9FEE55F9-8B96-FA87-1076-C714582EB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349249</xdr:colOff>
      <xdr:row>10</xdr:row>
      <xdr:rowOff>69850</xdr:rowOff>
    </xdr:from>
    <xdr:to>
      <xdr:col>7</xdr:col>
      <xdr:colOff>270932</xdr:colOff>
      <xdr:row>34</xdr:row>
      <xdr:rowOff>127000</xdr:rowOff>
    </xdr:to>
    <xdr:graphicFrame macro="">
      <xdr:nvGraphicFramePr>
        <xdr:cNvPr id="3" name="Chart 2">
          <a:extLst>
            <a:ext uri="{FF2B5EF4-FFF2-40B4-BE49-F238E27FC236}">
              <a16:creationId xmlns:a16="http://schemas.microsoft.com/office/drawing/2014/main" id="{AEA5247E-DD99-CAB1-C416-B9FCEE432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10</xdr:row>
      <xdr:rowOff>63500</xdr:rowOff>
    </xdr:from>
    <xdr:to>
      <xdr:col>13</xdr:col>
      <xdr:colOff>442383</xdr:colOff>
      <xdr:row>34</xdr:row>
      <xdr:rowOff>120650</xdr:rowOff>
    </xdr:to>
    <xdr:graphicFrame macro="">
      <xdr:nvGraphicFramePr>
        <xdr:cNvPr id="2" name="Chart 1">
          <a:extLst>
            <a:ext uri="{FF2B5EF4-FFF2-40B4-BE49-F238E27FC236}">
              <a16:creationId xmlns:a16="http://schemas.microsoft.com/office/drawing/2014/main" id="{07D46825-31A1-FD42-BFC3-D849AB561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342900</xdr:colOff>
      <xdr:row>10</xdr:row>
      <xdr:rowOff>57150</xdr:rowOff>
    </xdr:from>
    <xdr:to>
      <xdr:col>6</xdr:col>
      <xdr:colOff>787400</xdr:colOff>
      <xdr:row>23</xdr:row>
      <xdr:rowOff>158750</xdr:rowOff>
    </xdr:to>
    <xdr:graphicFrame macro="">
      <xdr:nvGraphicFramePr>
        <xdr:cNvPr id="2" name="Chart 1">
          <a:extLst>
            <a:ext uri="{FF2B5EF4-FFF2-40B4-BE49-F238E27FC236}">
              <a16:creationId xmlns:a16="http://schemas.microsoft.com/office/drawing/2014/main" id="{799D57F5-69BB-845B-8D31-2894A8592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355600</xdr:colOff>
      <xdr:row>25</xdr:row>
      <xdr:rowOff>31750</xdr:rowOff>
    </xdr:from>
    <xdr:to>
      <xdr:col>6</xdr:col>
      <xdr:colOff>800100</xdr:colOff>
      <xdr:row>38</xdr:row>
      <xdr:rowOff>133350</xdr:rowOff>
    </xdr:to>
    <xdr:graphicFrame macro="">
      <xdr:nvGraphicFramePr>
        <xdr:cNvPr id="3" name="Chart 2">
          <a:extLst>
            <a:ext uri="{FF2B5EF4-FFF2-40B4-BE49-F238E27FC236}">
              <a16:creationId xmlns:a16="http://schemas.microsoft.com/office/drawing/2014/main" id="{4E829A7E-CE30-6B28-F95A-3843205AA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551711</xdr:colOff>
      <xdr:row>10</xdr:row>
      <xdr:rowOff>23481</xdr:rowOff>
    </xdr:from>
    <xdr:to>
      <xdr:col>4</xdr:col>
      <xdr:colOff>154467</xdr:colOff>
      <xdr:row>23</xdr:row>
      <xdr:rowOff>125081</xdr:rowOff>
    </xdr:to>
    <xdr:graphicFrame macro="">
      <xdr:nvGraphicFramePr>
        <xdr:cNvPr id="4" name="Chart 3">
          <a:extLst>
            <a:ext uri="{FF2B5EF4-FFF2-40B4-BE49-F238E27FC236}">
              <a16:creationId xmlns:a16="http://schemas.microsoft.com/office/drawing/2014/main" id="{02F6AE3F-EC05-4143-6457-8F109B4AD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323779</xdr:colOff>
      <xdr:row>10</xdr:row>
      <xdr:rowOff>40072</xdr:rowOff>
    </xdr:from>
    <xdr:to>
      <xdr:col>9</xdr:col>
      <xdr:colOff>778746</xdr:colOff>
      <xdr:row>23</xdr:row>
      <xdr:rowOff>61843</xdr:rowOff>
    </xdr:to>
    <xdr:graphicFrame macro="">
      <xdr:nvGraphicFramePr>
        <xdr:cNvPr id="5" name="Chart 4">
          <a:extLst>
            <a:ext uri="{FF2B5EF4-FFF2-40B4-BE49-F238E27FC236}">
              <a16:creationId xmlns:a16="http://schemas.microsoft.com/office/drawing/2014/main" id="{9F38F740-A55D-2BB8-067E-C3888650C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1398944</xdr:colOff>
      <xdr:row>9</xdr:row>
      <xdr:rowOff>75609</xdr:rowOff>
    </xdr:from>
    <xdr:to>
      <xdr:col>7</xdr:col>
      <xdr:colOff>73557</xdr:colOff>
      <xdr:row>23</xdr:row>
      <xdr:rowOff>81220</xdr:rowOff>
    </xdr:to>
    <xdr:graphicFrame macro="">
      <xdr:nvGraphicFramePr>
        <xdr:cNvPr id="2" name="Chart 1">
          <a:extLst>
            <a:ext uri="{FF2B5EF4-FFF2-40B4-BE49-F238E27FC236}">
              <a16:creationId xmlns:a16="http://schemas.microsoft.com/office/drawing/2014/main" id="{52C7C5B1-16C1-5739-17B5-25FD04EB4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733580</xdr:colOff>
      <xdr:row>5</xdr:row>
      <xdr:rowOff>195917</xdr:rowOff>
    </xdr:from>
    <xdr:to>
      <xdr:col>5</xdr:col>
      <xdr:colOff>586154</xdr:colOff>
      <xdr:row>20</xdr:row>
      <xdr:rowOff>133217</xdr:rowOff>
    </xdr:to>
    <xdr:graphicFrame macro="">
      <xdr:nvGraphicFramePr>
        <xdr:cNvPr id="2" name="Chart 1">
          <a:extLst>
            <a:ext uri="{FF2B5EF4-FFF2-40B4-BE49-F238E27FC236}">
              <a16:creationId xmlns:a16="http://schemas.microsoft.com/office/drawing/2014/main" id="{9AE70EE2-A8A1-5DEF-6BA5-AB7E69DAE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6350</xdr:colOff>
      <xdr:row>12</xdr:row>
      <xdr:rowOff>12700</xdr:rowOff>
    </xdr:from>
    <xdr:to>
      <xdr:col>4</xdr:col>
      <xdr:colOff>730250</xdr:colOff>
      <xdr:row>25</xdr:row>
      <xdr:rowOff>114300</xdr:rowOff>
    </xdr:to>
    <xdr:graphicFrame macro="">
      <xdr:nvGraphicFramePr>
        <xdr:cNvPr id="2" name="Chart 1">
          <a:extLst>
            <a:ext uri="{FF2B5EF4-FFF2-40B4-BE49-F238E27FC236}">
              <a16:creationId xmlns:a16="http://schemas.microsoft.com/office/drawing/2014/main" id="{6A24CD89-895D-C3AD-BE53-6994AD5D0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1123950</xdr:colOff>
      <xdr:row>12</xdr:row>
      <xdr:rowOff>50800</xdr:rowOff>
    </xdr:from>
    <xdr:to>
      <xdr:col>9</xdr:col>
      <xdr:colOff>304800</xdr:colOff>
      <xdr:row>25</xdr:row>
      <xdr:rowOff>152400</xdr:rowOff>
    </xdr:to>
    <xdr:graphicFrame macro="">
      <xdr:nvGraphicFramePr>
        <xdr:cNvPr id="3" name="Chart 2">
          <a:extLst>
            <a:ext uri="{FF2B5EF4-FFF2-40B4-BE49-F238E27FC236}">
              <a16:creationId xmlns:a16="http://schemas.microsoft.com/office/drawing/2014/main" id="{469FC152-02FE-2B5B-402D-368381BA6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1123950</xdr:colOff>
      <xdr:row>26</xdr:row>
      <xdr:rowOff>152400</xdr:rowOff>
    </xdr:from>
    <xdr:to>
      <xdr:col>9</xdr:col>
      <xdr:colOff>342900</xdr:colOff>
      <xdr:row>39</xdr:row>
      <xdr:rowOff>190500</xdr:rowOff>
    </xdr:to>
    <xdr:graphicFrame macro="">
      <xdr:nvGraphicFramePr>
        <xdr:cNvPr id="4" name="Chart 3">
          <a:extLst>
            <a:ext uri="{FF2B5EF4-FFF2-40B4-BE49-F238E27FC236}">
              <a16:creationId xmlns:a16="http://schemas.microsoft.com/office/drawing/2014/main" id="{B406211F-4292-765D-0001-46965F5F9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742950</xdr:colOff>
      <xdr:row>12</xdr:row>
      <xdr:rowOff>88900</xdr:rowOff>
    </xdr:from>
    <xdr:to>
      <xdr:col>14</xdr:col>
      <xdr:colOff>736600</xdr:colOff>
      <xdr:row>25</xdr:row>
      <xdr:rowOff>190500</xdr:rowOff>
    </xdr:to>
    <xdr:graphicFrame macro="">
      <xdr:nvGraphicFramePr>
        <xdr:cNvPr id="5" name="Chart 4">
          <a:extLst>
            <a:ext uri="{FF2B5EF4-FFF2-40B4-BE49-F238E27FC236}">
              <a16:creationId xmlns:a16="http://schemas.microsoft.com/office/drawing/2014/main" id="{27914203-4908-3900-62C8-384BCB5DC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781050</xdr:colOff>
      <xdr:row>27</xdr:row>
      <xdr:rowOff>25400</xdr:rowOff>
    </xdr:from>
    <xdr:to>
      <xdr:col>15</xdr:col>
      <xdr:colOff>0</xdr:colOff>
      <xdr:row>40</xdr:row>
      <xdr:rowOff>101600</xdr:rowOff>
    </xdr:to>
    <xdr:graphicFrame macro="">
      <xdr:nvGraphicFramePr>
        <xdr:cNvPr id="6" name="Chart 5">
          <a:extLst>
            <a:ext uri="{FF2B5EF4-FFF2-40B4-BE49-F238E27FC236}">
              <a16:creationId xmlns:a16="http://schemas.microsoft.com/office/drawing/2014/main" id="{BCF45268-417D-4835-D6BA-8835A72D1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12</xdr:row>
      <xdr:rowOff>304800</xdr:rowOff>
    </xdr:from>
    <xdr:to>
      <xdr:col>11</xdr:col>
      <xdr:colOff>304800</xdr:colOff>
      <xdr:row>21</xdr:row>
      <xdr:rowOff>508000</xdr:rowOff>
    </xdr:to>
    <xdr:graphicFrame macro="">
      <xdr:nvGraphicFramePr>
        <xdr:cNvPr id="2" name="Chart 1">
          <a:extLst>
            <a:ext uri="{FF2B5EF4-FFF2-40B4-BE49-F238E27FC236}">
              <a16:creationId xmlns:a16="http://schemas.microsoft.com/office/drawing/2014/main" id="{0ED6030E-1097-EEA8-226C-3AEAA16C3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781050</xdr:colOff>
      <xdr:row>12</xdr:row>
      <xdr:rowOff>304800</xdr:rowOff>
    </xdr:from>
    <xdr:to>
      <xdr:col>17</xdr:col>
      <xdr:colOff>609600</xdr:colOff>
      <xdr:row>21</xdr:row>
      <xdr:rowOff>571500</xdr:rowOff>
    </xdr:to>
    <xdr:graphicFrame macro="">
      <xdr:nvGraphicFramePr>
        <xdr:cNvPr id="3" name="Chart 2">
          <a:extLst>
            <a:ext uri="{FF2B5EF4-FFF2-40B4-BE49-F238E27FC236}">
              <a16:creationId xmlns:a16="http://schemas.microsoft.com/office/drawing/2014/main" id="{21766B33-3D2E-F0EE-9EFA-150D472C2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701009</xdr:colOff>
      <xdr:row>1</xdr:row>
      <xdr:rowOff>188045</xdr:rowOff>
    </xdr:from>
    <xdr:to>
      <xdr:col>20</xdr:col>
      <xdr:colOff>336443</xdr:colOff>
      <xdr:row>15</xdr:row>
      <xdr:rowOff>112058</xdr:rowOff>
    </xdr:to>
    <xdr:graphicFrame macro="">
      <xdr:nvGraphicFramePr>
        <xdr:cNvPr id="3" name="Chart 2">
          <a:extLst>
            <a:ext uri="{FF2B5EF4-FFF2-40B4-BE49-F238E27FC236}">
              <a16:creationId xmlns:a16="http://schemas.microsoft.com/office/drawing/2014/main" id="{97E20453-60DE-A439-3DCF-8F5A8B634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719044</xdr:colOff>
      <xdr:row>16</xdr:row>
      <xdr:rowOff>128494</xdr:rowOff>
    </xdr:from>
    <xdr:to>
      <xdr:col>20</xdr:col>
      <xdr:colOff>355227</xdr:colOff>
      <xdr:row>30</xdr:row>
      <xdr:rowOff>112059</xdr:rowOff>
    </xdr:to>
    <xdr:graphicFrame macro="">
      <xdr:nvGraphicFramePr>
        <xdr:cNvPr id="4" name="Chart 3">
          <a:extLst>
            <a:ext uri="{FF2B5EF4-FFF2-40B4-BE49-F238E27FC236}">
              <a16:creationId xmlns:a16="http://schemas.microsoft.com/office/drawing/2014/main" id="{08658C4E-C03D-2813-1D54-B488EAAD1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743066</xdr:colOff>
      <xdr:row>31</xdr:row>
      <xdr:rowOff>130500</xdr:rowOff>
    </xdr:from>
    <xdr:to>
      <xdr:col>20</xdr:col>
      <xdr:colOff>372743</xdr:colOff>
      <xdr:row>37</xdr:row>
      <xdr:rowOff>287866</xdr:rowOff>
    </xdr:to>
    <xdr:graphicFrame macro="">
      <xdr:nvGraphicFramePr>
        <xdr:cNvPr id="5" name="Chart 4">
          <a:extLst>
            <a:ext uri="{FF2B5EF4-FFF2-40B4-BE49-F238E27FC236}">
              <a16:creationId xmlns:a16="http://schemas.microsoft.com/office/drawing/2014/main" id="{05BF991A-1106-9020-47AE-A2ADC06A4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21049</xdr:colOff>
      <xdr:row>37</xdr:row>
      <xdr:rowOff>508317</xdr:rowOff>
    </xdr:from>
    <xdr:to>
      <xdr:col>20</xdr:col>
      <xdr:colOff>437735</xdr:colOff>
      <xdr:row>48</xdr:row>
      <xdr:rowOff>86407</xdr:rowOff>
    </xdr:to>
    <xdr:graphicFrame macro="">
      <xdr:nvGraphicFramePr>
        <xdr:cNvPr id="6" name="Chart 5">
          <a:extLst>
            <a:ext uri="{FF2B5EF4-FFF2-40B4-BE49-F238E27FC236}">
              <a16:creationId xmlns:a16="http://schemas.microsoft.com/office/drawing/2014/main" id="{61914DAB-2C7C-2CFC-696F-4D0B7DBC2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128494</xdr:colOff>
      <xdr:row>49</xdr:row>
      <xdr:rowOff>168835</xdr:rowOff>
    </xdr:from>
    <xdr:to>
      <xdr:col>20</xdr:col>
      <xdr:colOff>569258</xdr:colOff>
      <xdr:row>65</xdr:row>
      <xdr:rowOff>76200</xdr:rowOff>
    </xdr:to>
    <xdr:graphicFrame macro="">
      <xdr:nvGraphicFramePr>
        <xdr:cNvPr id="7" name="Chart 6">
          <a:extLst>
            <a:ext uri="{FF2B5EF4-FFF2-40B4-BE49-F238E27FC236}">
              <a16:creationId xmlns:a16="http://schemas.microsoft.com/office/drawing/2014/main" id="{C3C977B3-8EB6-6918-2989-2338439CC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654EE-0B30-E442-ADBB-095C4083BECC}">
  <dimension ref="A1:AA48"/>
  <sheetViews>
    <sheetView tabSelected="1" topLeftCell="D1" zoomScale="44" workbookViewId="0">
      <selection activeCell="R6" sqref="R6"/>
    </sheetView>
  </sheetViews>
  <sheetFormatPr baseColWidth="10" defaultRowHeight="16" x14ac:dyDescent="0.2"/>
  <sheetData>
    <row r="1" spans="1:27" s="266" customFormat="1" ht="17" thickBot="1" x14ac:dyDescent="0.25">
      <c r="A1" s="17"/>
      <c r="B1" s="18"/>
      <c r="C1" s="186" t="s">
        <v>239</v>
      </c>
      <c r="D1" s="186"/>
      <c r="E1" s="186"/>
      <c r="F1" s="186"/>
      <c r="G1" s="186"/>
      <c r="H1" s="186"/>
      <c r="I1" s="186"/>
      <c r="J1" s="186"/>
      <c r="K1" s="186"/>
      <c r="L1" s="186"/>
      <c r="M1" s="186"/>
      <c r="N1" s="186"/>
      <c r="O1" s="186"/>
      <c r="P1" s="22"/>
      <c r="Q1" s="17"/>
      <c r="R1" s="17"/>
      <c r="S1" s="17"/>
      <c r="T1" s="17"/>
      <c r="U1" s="229"/>
      <c r="V1" s="17"/>
      <c r="W1" s="230"/>
      <c r="X1" s="21"/>
      <c r="Y1" s="17"/>
      <c r="Z1" s="17"/>
      <c r="AA1" s="19"/>
    </row>
    <row r="2" spans="1:27" s="266" customFormat="1" ht="17" thickBot="1" x14ac:dyDescent="0.25">
      <c r="A2" s="23">
        <v>2022</v>
      </c>
      <c r="B2" s="24" t="s">
        <v>192</v>
      </c>
      <c r="C2" s="187" t="s">
        <v>0</v>
      </c>
      <c r="D2" s="188"/>
      <c r="E2" s="188"/>
      <c r="F2" s="188"/>
      <c r="G2" s="188"/>
      <c r="H2" s="188"/>
      <c r="I2" s="189"/>
      <c r="J2" s="190" t="s">
        <v>1</v>
      </c>
      <c r="K2" s="191"/>
      <c r="L2" s="191"/>
      <c r="M2" s="191"/>
      <c r="N2" s="192"/>
      <c r="O2" s="194" t="s">
        <v>2</v>
      </c>
      <c r="P2" s="193"/>
      <c r="Q2" s="193"/>
      <c r="R2" s="193"/>
      <c r="S2" s="193"/>
      <c r="T2" s="193"/>
      <c r="U2" s="193"/>
      <c r="V2" s="193"/>
      <c r="W2" s="193"/>
      <c r="X2" s="193"/>
      <c r="Y2" s="193"/>
      <c r="Z2" s="195"/>
      <c r="AA2" s="26"/>
    </row>
    <row r="3" spans="1:27" s="266" customFormat="1" ht="24" customHeight="1" thickBot="1" x14ac:dyDescent="0.25">
      <c r="A3" s="27"/>
      <c r="B3" s="28"/>
      <c r="C3" s="29"/>
      <c r="D3" s="29"/>
      <c r="E3" s="29"/>
      <c r="F3" s="29"/>
      <c r="G3" s="29"/>
      <c r="H3" s="29"/>
      <c r="I3" s="30"/>
      <c r="J3" s="31"/>
      <c r="K3" s="31"/>
      <c r="L3" s="31"/>
      <c r="M3" s="31"/>
      <c r="N3" s="32"/>
      <c r="O3" s="196" t="s">
        <v>13</v>
      </c>
      <c r="P3" s="197"/>
      <c r="Q3" s="197"/>
      <c r="R3" s="197"/>
      <c r="S3" s="198"/>
      <c r="T3" s="231"/>
      <c r="U3" s="232"/>
      <c r="V3" s="231"/>
      <c r="W3" s="233"/>
      <c r="X3" s="199" t="s">
        <v>14</v>
      </c>
      <c r="Y3" s="200"/>
      <c r="Z3" s="201"/>
      <c r="AA3" s="33"/>
    </row>
    <row r="4" spans="1:27" s="266" customFormat="1" ht="143" x14ac:dyDescent="0.2">
      <c r="A4" s="27" t="s">
        <v>4</v>
      </c>
      <c r="B4" s="24" t="s">
        <v>192</v>
      </c>
      <c r="C4" s="29" t="s">
        <v>5</v>
      </c>
      <c r="D4" s="34" t="s">
        <v>135</v>
      </c>
      <c r="E4" s="34" t="s">
        <v>203</v>
      </c>
      <c r="F4" s="29" t="s">
        <v>6</v>
      </c>
      <c r="G4" s="29" t="s">
        <v>136</v>
      </c>
      <c r="H4" s="34" t="s">
        <v>7</v>
      </c>
      <c r="I4" s="35" t="s">
        <v>137</v>
      </c>
      <c r="J4" s="31" t="s">
        <v>8</v>
      </c>
      <c r="K4" s="31" t="s">
        <v>9</v>
      </c>
      <c r="L4" s="36" t="s">
        <v>10</v>
      </c>
      <c r="M4" s="31" t="s">
        <v>11</v>
      </c>
      <c r="N4" s="32" t="s">
        <v>12</v>
      </c>
      <c r="O4" s="37" t="s">
        <v>15</v>
      </c>
      <c r="P4" s="37" t="s">
        <v>16</v>
      </c>
      <c r="Q4" s="37" t="s">
        <v>17</v>
      </c>
      <c r="R4" s="37" t="s">
        <v>138</v>
      </c>
      <c r="S4" s="37" t="s">
        <v>18</v>
      </c>
      <c r="T4" s="234" t="s">
        <v>311</v>
      </c>
      <c r="U4" s="235" t="s">
        <v>312</v>
      </c>
      <c r="V4" s="234" t="s">
        <v>313</v>
      </c>
      <c r="W4" s="236" t="s">
        <v>314</v>
      </c>
      <c r="X4" s="38" t="s">
        <v>19</v>
      </c>
      <c r="Y4" s="39" t="s">
        <v>20</v>
      </c>
      <c r="Z4" s="40" t="s">
        <v>21</v>
      </c>
      <c r="AA4" s="26" t="s">
        <v>3</v>
      </c>
    </row>
    <row r="5" spans="1:27" ht="17" thickBot="1" x14ac:dyDescent="0.25">
      <c r="A5" s="14"/>
      <c r="B5" s="14"/>
      <c r="C5" s="14"/>
      <c r="D5" s="237"/>
      <c r="E5" s="237"/>
      <c r="F5" s="238"/>
      <c r="G5" s="238"/>
      <c r="H5" s="238"/>
      <c r="I5" s="14"/>
      <c r="J5" s="14"/>
      <c r="K5" s="14"/>
      <c r="L5" s="14"/>
      <c r="M5" s="14"/>
      <c r="N5" s="14"/>
      <c r="O5" s="238"/>
      <c r="P5" s="238"/>
      <c r="Q5" s="238"/>
      <c r="R5" s="238"/>
      <c r="S5" s="238"/>
      <c r="T5" s="238"/>
      <c r="U5" s="239"/>
      <c r="V5" s="238"/>
      <c r="W5" s="240"/>
      <c r="X5" s="241"/>
      <c r="Y5" s="238"/>
      <c r="Z5" s="238"/>
      <c r="AA5" s="14"/>
    </row>
    <row r="6" spans="1:27" s="266" customFormat="1" ht="196" thickBot="1" x14ac:dyDescent="0.25">
      <c r="A6" s="41">
        <v>1</v>
      </c>
      <c r="B6" s="42" t="s">
        <v>80</v>
      </c>
      <c r="C6" s="43" t="s">
        <v>79</v>
      </c>
      <c r="D6" s="44">
        <v>1.1000000000000001</v>
      </c>
      <c r="E6" s="44" t="s">
        <v>204</v>
      </c>
      <c r="F6" s="45">
        <v>1</v>
      </c>
      <c r="G6" s="46">
        <v>3</v>
      </c>
      <c r="H6" s="46" t="s">
        <v>240</v>
      </c>
      <c r="I6" s="47" t="s">
        <v>241</v>
      </c>
      <c r="J6" s="43" t="s">
        <v>81</v>
      </c>
      <c r="K6" s="43" t="s">
        <v>82</v>
      </c>
      <c r="L6" s="43" t="s">
        <v>83</v>
      </c>
      <c r="M6" s="43" t="s">
        <v>84</v>
      </c>
      <c r="N6" s="48" t="s">
        <v>85</v>
      </c>
      <c r="O6" s="242">
        <v>7586</v>
      </c>
      <c r="P6" s="243">
        <v>7586</v>
      </c>
      <c r="Q6" s="242">
        <v>0</v>
      </c>
      <c r="R6" s="49">
        <v>7586</v>
      </c>
      <c r="S6" s="49">
        <v>7586</v>
      </c>
      <c r="T6" s="49">
        <v>0</v>
      </c>
      <c r="U6" s="244">
        <v>0</v>
      </c>
      <c r="V6" s="49">
        <v>0</v>
      </c>
      <c r="W6" s="244">
        <v>0</v>
      </c>
      <c r="X6" s="50" t="s">
        <v>242</v>
      </c>
      <c r="Y6" s="51">
        <v>0</v>
      </c>
      <c r="Z6" s="245">
        <v>0</v>
      </c>
      <c r="AA6" s="53" t="s">
        <v>315</v>
      </c>
    </row>
    <row r="7" spans="1:27" s="266" customFormat="1" ht="184" thickBot="1" x14ac:dyDescent="0.25">
      <c r="A7" s="53">
        <v>2</v>
      </c>
      <c r="B7" s="42" t="s">
        <v>80</v>
      </c>
      <c r="C7" s="43" t="s">
        <v>79</v>
      </c>
      <c r="D7" s="54">
        <v>1.1000000000000001</v>
      </c>
      <c r="E7" s="54" t="s">
        <v>204</v>
      </c>
      <c r="F7" s="46">
        <v>1</v>
      </c>
      <c r="G7" s="46" t="s">
        <v>86</v>
      </c>
      <c r="H7" s="46" t="s">
        <v>240</v>
      </c>
      <c r="I7" s="47" t="s">
        <v>243</v>
      </c>
      <c r="J7" s="55" t="s">
        <v>87</v>
      </c>
      <c r="K7" s="56" t="s">
        <v>87</v>
      </c>
      <c r="L7" s="55" t="s">
        <v>61</v>
      </c>
      <c r="M7" s="57" t="s">
        <v>88</v>
      </c>
      <c r="N7" s="58" t="s">
        <v>85</v>
      </c>
      <c r="O7" s="246">
        <v>8956</v>
      </c>
      <c r="P7" s="247">
        <v>8956</v>
      </c>
      <c r="Q7" s="247">
        <v>0</v>
      </c>
      <c r="R7" s="59">
        <v>8956</v>
      </c>
      <c r="S7" s="59">
        <v>8956</v>
      </c>
      <c r="T7" s="248">
        <v>0</v>
      </c>
      <c r="U7" s="244">
        <v>0</v>
      </c>
      <c r="V7" s="49">
        <v>0</v>
      </c>
      <c r="W7" s="244">
        <v>0</v>
      </c>
      <c r="X7" s="249" t="s">
        <v>244</v>
      </c>
      <c r="Y7" s="250"/>
      <c r="Z7" s="251">
        <v>0</v>
      </c>
      <c r="AA7" s="53"/>
    </row>
    <row r="8" spans="1:27" s="266" customFormat="1" ht="261" thickBot="1" x14ac:dyDescent="0.25">
      <c r="A8" s="53">
        <v>3</v>
      </c>
      <c r="B8" s="42" t="s">
        <v>80</v>
      </c>
      <c r="C8" s="43"/>
      <c r="D8" s="61">
        <v>1.1000000000000001</v>
      </c>
      <c r="E8" s="61" t="s">
        <v>204</v>
      </c>
      <c r="F8" s="20">
        <v>1</v>
      </c>
      <c r="G8" s="20">
        <v>3</v>
      </c>
      <c r="H8" s="20" t="s">
        <v>245</v>
      </c>
      <c r="I8" s="62" t="s">
        <v>246</v>
      </c>
      <c r="J8" s="63" t="s">
        <v>89</v>
      </c>
      <c r="K8" s="64" t="s">
        <v>90</v>
      </c>
      <c r="L8" s="65" t="s">
        <v>61</v>
      </c>
      <c r="M8" s="66" t="s">
        <v>330</v>
      </c>
      <c r="N8" s="58" t="s">
        <v>85</v>
      </c>
      <c r="O8" s="67">
        <v>12682</v>
      </c>
      <c r="P8" s="252">
        <v>0</v>
      </c>
      <c r="Q8" s="253">
        <v>12682</v>
      </c>
      <c r="R8" s="68">
        <v>12682</v>
      </c>
      <c r="S8" s="68">
        <v>12682</v>
      </c>
      <c r="T8" s="248">
        <v>0</v>
      </c>
      <c r="U8" s="244">
        <v>0</v>
      </c>
      <c r="V8" s="49">
        <v>0</v>
      </c>
      <c r="W8" s="244">
        <v>0</v>
      </c>
      <c r="X8" s="254" t="s">
        <v>248</v>
      </c>
      <c r="Y8" s="68"/>
      <c r="Z8" s="255">
        <v>12682</v>
      </c>
      <c r="AA8" s="53"/>
    </row>
    <row r="9" spans="1:27" s="266" customFormat="1" ht="145" thickBot="1" x14ac:dyDescent="0.25">
      <c r="A9" s="53">
        <v>4</v>
      </c>
      <c r="B9" s="42" t="s">
        <v>80</v>
      </c>
      <c r="C9" s="69"/>
      <c r="D9" s="70">
        <v>1.1000000000000001</v>
      </c>
      <c r="E9" s="70" t="s">
        <v>205</v>
      </c>
      <c r="F9" s="71">
        <v>1</v>
      </c>
      <c r="G9" s="71">
        <v>3</v>
      </c>
      <c r="H9" s="71" t="s">
        <v>249</v>
      </c>
      <c r="I9" s="72" t="s">
        <v>246</v>
      </c>
      <c r="J9" s="73" t="s">
        <v>89</v>
      </c>
      <c r="K9" s="74" t="s">
        <v>91</v>
      </c>
      <c r="L9" s="75" t="s">
        <v>92</v>
      </c>
      <c r="M9" s="76" t="s">
        <v>93</v>
      </c>
      <c r="N9" s="48" t="s">
        <v>85</v>
      </c>
      <c r="O9" s="46">
        <v>7053</v>
      </c>
      <c r="P9" s="256">
        <v>0</v>
      </c>
      <c r="Q9" s="46">
        <v>7053</v>
      </c>
      <c r="R9" s="46">
        <v>7053</v>
      </c>
      <c r="S9" s="46">
        <v>7053</v>
      </c>
      <c r="T9" s="49">
        <v>0</v>
      </c>
      <c r="U9" s="244">
        <v>0</v>
      </c>
      <c r="V9" s="49">
        <v>0</v>
      </c>
      <c r="W9" s="244">
        <v>0</v>
      </c>
      <c r="X9" s="77" t="s">
        <v>250</v>
      </c>
      <c r="Y9" s="78"/>
      <c r="Z9" s="257">
        <v>7053</v>
      </c>
      <c r="AA9" s="53"/>
    </row>
    <row r="10" spans="1:27" s="266" customFormat="1" ht="80" thickBot="1" x14ac:dyDescent="0.25">
      <c r="A10" s="53">
        <v>5</v>
      </c>
      <c r="B10" s="42" t="s">
        <v>80</v>
      </c>
      <c r="C10" s="69"/>
      <c r="D10" s="54">
        <v>1.1000000000000001</v>
      </c>
      <c r="E10" s="54" t="s">
        <v>204</v>
      </c>
      <c r="F10" s="46">
        <v>1</v>
      </c>
      <c r="G10" s="46">
        <v>3</v>
      </c>
      <c r="H10" s="46" t="s">
        <v>251</v>
      </c>
      <c r="I10" s="47" t="s">
        <v>252</v>
      </c>
      <c r="J10" s="79" t="s">
        <v>94</v>
      </c>
      <c r="K10" s="79" t="s">
        <v>94</v>
      </c>
      <c r="L10" s="74" t="s">
        <v>61</v>
      </c>
      <c r="M10" s="80" t="s">
        <v>95</v>
      </c>
      <c r="N10" s="48" t="s">
        <v>85</v>
      </c>
      <c r="O10" s="46">
        <v>17021</v>
      </c>
      <c r="P10" s="256">
        <v>0</v>
      </c>
      <c r="Q10" s="46">
        <v>17021</v>
      </c>
      <c r="R10" s="46">
        <v>17021</v>
      </c>
      <c r="S10" s="46">
        <v>17021</v>
      </c>
      <c r="T10" s="49">
        <v>0</v>
      </c>
      <c r="U10" s="244">
        <v>0</v>
      </c>
      <c r="V10" s="49">
        <v>0</v>
      </c>
      <c r="W10" s="244">
        <v>0</v>
      </c>
      <c r="X10" s="77" t="s">
        <v>253</v>
      </c>
      <c r="Y10" s="78"/>
      <c r="Z10" s="245">
        <v>17021</v>
      </c>
      <c r="AA10" s="53"/>
    </row>
    <row r="11" spans="1:27" s="266" customFormat="1" ht="158" thickBot="1" x14ac:dyDescent="0.25">
      <c r="A11" s="53">
        <v>6</v>
      </c>
      <c r="B11" s="42" t="s">
        <v>80</v>
      </c>
      <c r="C11" s="69"/>
      <c r="D11" s="54">
        <v>1.1000000000000001</v>
      </c>
      <c r="E11" s="54" t="s">
        <v>204</v>
      </c>
      <c r="F11" s="46">
        <v>1</v>
      </c>
      <c r="G11" s="46">
        <v>3</v>
      </c>
      <c r="H11" s="46" t="s">
        <v>254</v>
      </c>
      <c r="I11" s="47" t="s">
        <v>246</v>
      </c>
      <c r="J11" s="81" t="s">
        <v>96</v>
      </c>
      <c r="K11" s="82" t="s">
        <v>97</v>
      </c>
      <c r="L11" s="83" t="s">
        <v>61</v>
      </c>
      <c r="M11" s="80" t="s">
        <v>98</v>
      </c>
      <c r="N11" s="48" t="s">
        <v>85</v>
      </c>
      <c r="O11" s="46">
        <v>3000</v>
      </c>
      <c r="P11" s="256">
        <v>0</v>
      </c>
      <c r="Q11" s="46">
        <v>3000</v>
      </c>
      <c r="R11" s="46">
        <v>3000</v>
      </c>
      <c r="S11" s="46">
        <v>3000</v>
      </c>
      <c r="T11" s="49">
        <v>0</v>
      </c>
      <c r="U11" s="244">
        <v>0</v>
      </c>
      <c r="V11" s="49">
        <v>0</v>
      </c>
      <c r="W11" s="244">
        <v>0</v>
      </c>
      <c r="X11" s="77" t="s">
        <v>243</v>
      </c>
      <c r="Y11" s="78">
        <v>0</v>
      </c>
      <c r="Z11" s="245">
        <v>3000</v>
      </c>
      <c r="AA11" s="53"/>
    </row>
    <row r="12" spans="1:27" s="266" customFormat="1" ht="158" thickBot="1" x14ac:dyDescent="0.25">
      <c r="A12" s="53">
        <v>7</v>
      </c>
      <c r="B12" s="42" t="s">
        <v>80</v>
      </c>
      <c r="C12" s="43"/>
      <c r="D12" s="54">
        <v>1.1000000000000001</v>
      </c>
      <c r="E12" s="54" t="s">
        <v>204</v>
      </c>
      <c r="F12" s="46">
        <v>1</v>
      </c>
      <c r="G12" s="46">
        <v>3</v>
      </c>
      <c r="H12" s="46" t="s">
        <v>255</v>
      </c>
      <c r="I12" s="47" t="s">
        <v>246</v>
      </c>
      <c r="J12" s="74" t="s">
        <v>99</v>
      </c>
      <c r="K12" s="74" t="s">
        <v>100</v>
      </c>
      <c r="L12" s="84" t="s">
        <v>216</v>
      </c>
      <c r="M12" s="85" t="s">
        <v>101</v>
      </c>
      <c r="N12" s="86" t="s">
        <v>85</v>
      </c>
      <c r="O12" s="46">
        <v>32175</v>
      </c>
      <c r="P12" s="46">
        <v>32175</v>
      </c>
      <c r="Q12" s="256">
        <v>0</v>
      </c>
      <c r="R12" s="46">
        <v>36506</v>
      </c>
      <c r="S12" s="46">
        <v>36506</v>
      </c>
      <c r="T12" s="49">
        <v>-4331</v>
      </c>
      <c r="U12" s="244">
        <v>-0.13</v>
      </c>
      <c r="V12" s="49">
        <v>0</v>
      </c>
      <c r="W12" s="244">
        <v>0</v>
      </c>
      <c r="X12" s="77" t="s">
        <v>256</v>
      </c>
      <c r="Y12" s="78">
        <v>0</v>
      </c>
      <c r="Z12" s="245">
        <v>0</v>
      </c>
      <c r="AA12" s="53"/>
    </row>
    <row r="13" spans="1:27" s="266" customFormat="1" ht="222" thickBot="1" x14ac:dyDescent="0.25">
      <c r="A13" s="87">
        <v>8</v>
      </c>
      <c r="B13" s="42" t="s">
        <v>80</v>
      </c>
      <c r="C13" s="88" t="s">
        <v>102</v>
      </c>
      <c r="D13" s="89">
        <v>1.2</v>
      </c>
      <c r="E13" s="89" t="s">
        <v>206</v>
      </c>
      <c r="F13" s="90">
        <v>1</v>
      </c>
      <c r="G13" s="90">
        <v>3</v>
      </c>
      <c r="H13" s="90" t="s">
        <v>257</v>
      </c>
      <c r="I13" s="91" t="s">
        <v>217</v>
      </c>
      <c r="J13" s="92" t="s">
        <v>103</v>
      </c>
      <c r="K13" s="93" t="s">
        <v>104</v>
      </c>
      <c r="L13" s="94" t="s">
        <v>105</v>
      </c>
      <c r="M13" s="95" t="s">
        <v>106</v>
      </c>
      <c r="N13" s="48" t="s">
        <v>85</v>
      </c>
      <c r="O13" s="90">
        <v>12682</v>
      </c>
      <c r="P13" s="258">
        <v>0</v>
      </c>
      <c r="Q13" s="90">
        <v>12682</v>
      </c>
      <c r="R13" s="90">
        <v>12682</v>
      </c>
      <c r="S13" s="90">
        <v>12682</v>
      </c>
      <c r="T13" s="49">
        <v>0</v>
      </c>
      <c r="U13" s="244">
        <v>0</v>
      </c>
      <c r="V13" s="49">
        <v>0</v>
      </c>
      <c r="W13" s="244">
        <v>0</v>
      </c>
      <c r="X13" s="96" t="s">
        <v>258</v>
      </c>
      <c r="Y13" s="97"/>
      <c r="Z13" s="259">
        <v>12682</v>
      </c>
      <c r="AA13" s="87"/>
    </row>
    <row r="14" spans="1:27" s="266" customFormat="1" ht="144" thickBot="1" x14ac:dyDescent="0.25">
      <c r="A14" s="98">
        <v>9</v>
      </c>
      <c r="B14" s="42" t="s">
        <v>80</v>
      </c>
      <c r="C14" s="99"/>
      <c r="D14" s="100">
        <v>3.1</v>
      </c>
      <c r="E14" s="100" t="s">
        <v>207</v>
      </c>
      <c r="F14" s="101">
        <v>3</v>
      </c>
      <c r="G14" s="101">
        <v>5</v>
      </c>
      <c r="H14" s="71" t="s">
        <v>249</v>
      </c>
      <c r="I14" s="72" t="s">
        <v>246</v>
      </c>
      <c r="J14" s="102" t="s">
        <v>107</v>
      </c>
      <c r="K14" s="102" t="s">
        <v>108</v>
      </c>
      <c r="L14" s="102" t="s">
        <v>61</v>
      </c>
      <c r="M14" s="95" t="s">
        <v>139</v>
      </c>
      <c r="N14" s="48" t="s">
        <v>85</v>
      </c>
      <c r="O14" s="101">
        <v>7406</v>
      </c>
      <c r="P14" s="260">
        <v>0</v>
      </c>
      <c r="Q14" s="101">
        <v>7406</v>
      </c>
      <c r="R14" s="101">
        <v>7406</v>
      </c>
      <c r="S14" s="101">
        <v>7406</v>
      </c>
      <c r="T14" s="49">
        <v>0</v>
      </c>
      <c r="U14" s="244">
        <v>0</v>
      </c>
      <c r="V14" s="49">
        <v>0</v>
      </c>
      <c r="W14" s="244">
        <v>0</v>
      </c>
      <c r="X14" s="103" t="s">
        <v>253</v>
      </c>
      <c r="Y14" s="104">
        <v>0</v>
      </c>
      <c r="Z14" s="261">
        <v>7406</v>
      </c>
      <c r="AA14" s="98" t="s">
        <v>316</v>
      </c>
    </row>
    <row r="15" spans="1:27" s="266" customFormat="1" ht="92" thickBot="1" x14ac:dyDescent="0.25">
      <c r="A15" s="98">
        <v>10</v>
      </c>
      <c r="B15" s="42" t="s">
        <v>80</v>
      </c>
      <c r="C15" s="99"/>
      <c r="D15" s="100">
        <v>3.1</v>
      </c>
      <c r="E15" s="100" t="s">
        <v>207</v>
      </c>
      <c r="F15" s="101">
        <v>3</v>
      </c>
      <c r="G15" s="101">
        <v>5</v>
      </c>
      <c r="H15" s="46" t="s">
        <v>249</v>
      </c>
      <c r="I15" s="47" t="s">
        <v>246</v>
      </c>
      <c r="J15" s="102" t="s">
        <v>109</v>
      </c>
      <c r="K15" s="105" t="s">
        <v>110</v>
      </c>
      <c r="L15" s="106" t="s">
        <v>218</v>
      </c>
      <c r="M15" s="95" t="s">
        <v>111</v>
      </c>
      <c r="N15" s="48" t="s">
        <v>85</v>
      </c>
      <c r="O15" s="101">
        <v>23400</v>
      </c>
      <c r="P15" s="260">
        <v>0</v>
      </c>
      <c r="Q15" s="101">
        <v>23400</v>
      </c>
      <c r="R15" s="101">
        <v>23400</v>
      </c>
      <c r="S15" s="101">
        <v>22133</v>
      </c>
      <c r="T15" s="49">
        <v>0</v>
      </c>
      <c r="U15" s="244">
        <v>0</v>
      </c>
      <c r="V15" s="49">
        <v>1267</v>
      </c>
      <c r="W15" s="244">
        <v>0.05</v>
      </c>
      <c r="X15" s="103" t="s">
        <v>253</v>
      </c>
      <c r="Y15" s="104"/>
      <c r="Z15" s="261">
        <v>23400</v>
      </c>
      <c r="AA15" s="98" t="s">
        <v>317</v>
      </c>
    </row>
    <row r="16" spans="1:27" s="266" customFormat="1" ht="131" thickBot="1" x14ac:dyDescent="0.25">
      <c r="A16" s="98">
        <v>11</v>
      </c>
      <c r="B16" s="42" t="s">
        <v>80</v>
      </c>
      <c r="C16" s="99"/>
      <c r="D16" s="100">
        <v>3.2</v>
      </c>
      <c r="E16" s="100" t="s">
        <v>208</v>
      </c>
      <c r="F16" s="101">
        <v>3</v>
      </c>
      <c r="G16" s="101">
        <v>5</v>
      </c>
      <c r="H16" s="46" t="s">
        <v>259</v>
      </c>
      <c r="I16" s="47" t="s">
        <v>246</v>
      </c>
      <c r="J16" s="105" t="s">
        <v>103</v>
      </c>
      <c r="K16" s="83" t="s">
        <v>112</v>
      </c>
      <c r="L16" s="107" t="s">
        <v>218</v>
      </c>
      <c r="M16" s="95" t="s">
        <v>113</v>
      </c>
      <c r="N16" s="48" t="s">
        <v>85</v>
      </c>
      <c r="O16" s="101">
        <v>14788</v>
      </c>
      <c r="P16" s="260">
        <v>0</v>
      </c>
      <c r="Q16" s="101">
        <v>14788</v>
      </c>
      <c r="R16" s="101">
        <v>14788</v>
      </c>
      <c r="S16" s="101">
        <v>14788</v>
      </c>
      <c r="T16" s="49">
        <v>0</v>
      </c>
      <c r="U16" s="244">
        <v>0</v>
      </c>
      <c r="V16" s="49">
        <v>0</v>
      </c>
      <c r="W16" s="244">
        <v>0</v>
      </c>
      <c r="X16" s="103" t="s">
        <v>253</v>
      </c>
      <c r="Y16" s="104">
        <v>0</v>
      </c>
      <c r="Z16" s="261">
        <v>14788</v>
      </c>
      <c r="AA16" s="98" t="s">
        <v>318</v>
      </c>
    </row>
    <row r="17" spans="1:27" s="266" customFormat="1" ht="92" thickBot="1" x14ac:dyDescent="0.25">
      <c r="A17" s="98">
        <v>12</v>
      </c>
      <c r="B17" s="42" t="s">
        <v>80</v>
      </c>
      <c r="C17" s="99"/>
      <c r="D17" s="100">
        <v>3.2</v>
      </c>
      <c r="E17" s="100" t="s">
        <v>208</v>
      </c>
      <c r="F17" s="101">
        <v>3</v>
      </c>
      <c r="G17" s="101">
        <v>3</v>
      </c>
      <c r="H17" s="90" t="s">
        <v>260</v>
      </c>
      <c r="I17" s="47" t="s">
        <v>246</v>
      </c>
      <c r="J17" s="102" t="s">
        <v>114</v>
      </c>
      <c r="K17" s="102" t="s">
        <v>112</v>
      </c>
      <c r="L17" s="107" t="s">
        <v>218</v>
      </c>
      <c r="M17" s="95" t="s">
        <v>115</v>
      </c>
      <c r="N17" s="48" t="s">
        <v>116</v>
      </c>
      <c r="O17" s="101">
        <v>8000</v>
      </c>
      <c r="P17" s="260">
        <v>0</v>
      </c>
      <c r="Q17" s="101">
        <v>8000</v>
      </c>
      <c r="R17" s="101">
        <v>8000</v>
      </c>
      <c r="S17" s="101">
        <v>8000</v>
      </c>
      <c r="T17" s="49">
        <v>0</v>
      </c>
      <c r="U17" s="244">
        <v>0</v>
      </c>
      <c r="V17" s="49">
        <v>0</v>
      </c>
      <c r="W17" s="244">
        <v>0</v>
      </c>
      <c r="X17" s="103" t="s">
        <v>253</v>
      </c>
      <c r="Y17" s="104">
        <v>0</v>
      </c>
      <c r="Z17" s="261">
        <v>8000</v>
      </c>
      <c r="AA17" s="98"/>
    </row>
    <row r="18" spans="1:27" ht="409.6" thickBot="1" x14ac:dyDescent="0.25">
      <c r="A18" s="41">
        <v>1</v>
      </c>
      <c r="B18" s="42" t="s">
        <v>119</v>
      </c>
      <c r="C18" s="108" t="s">
        <v>117</v>
      </c>
      <c r="D18" s="70">
        <v>1.1000000000000001</v>
      </c>
      <c r="E18" s="70" t="s">
        <v>209</v>
      </c>
      <c r="F18" s="109" t="s">
        <v>29</v>
      </c>
      <c r="G18" s="71" t="s">
        <v>118</v>
      </c>
      <c r="H18" s="110" t="s">
        <v>261</v>
      </c>
      <c r="I18" s="46" t="s">
        <v>219</v>
      </c>
      <c r="J18" s="111" t="s">
        <v>120</v>
      </c>
      <c r="K18" s="112" t="s">
        <v>121</v>
      </c>
      <c r="L18" s="111" t="s">
        <v>220</v>
      </c>
      <c r="M18" s="75" t="s">
        <v>262</v>
      </c>
      <c r="N18" s="113" t="s">
        <v>140</v>
      </c>
      <c r="O18" s="114">
        <v>1000000</v>
      </c>
      <c r="P18" s="114">
        <v>987433</v>
      </c>
      <c r="Q18" s="71">
        <v>0</v>
      </c>
      <c r="R18" s="262">
        <v>1000000</v>
      </c>
      <c r="S18" s="115">
        <v>986666</v>
      </c>
      <c r="T18" s="49">
        <v>0</v>
      </c>
      <c r="U18" s="244">
        <v>0</v>
      </c>
      <c r="V18" s="49">
        <v>13334</v>
      </c>
      <c r="W18" s="244">
        <v>0.01</v>
      </c>
      <c r="X18" s="114" t="s">
        <v>263</v>
      </c>
      <c r="Y18" s="114" t="s">
        <v>141</v>
      </c>
      <c r="Z18" s="114" t="s">
        <v>141</v>
      </c>
      <c r="AA18" s="41"/>
    </row>
    <row r="19" spans="1:27" ht="409.6" thickBot="1" x14ac:dyDescent="0.25">
      <c r="A19" s="53"/>
      <c r="B19" s="42" t="s">
        <v>119</v>
      </c>
      <c r="C19" s="116" t="s">
        <v>142</v>
      </c>
      <c r="D19" s="54">
        <v>1.1000000000000001</v>
      </c>
      <c r="E19" s="54" t="s">
        <v>209</v>
      </c>
      <c r="F19" s="46"/>
      <c r="G19" s="46" t="s">
        <v>122</v>
      </c>
      <c r="H19" s="46" t="s">
        <v>264</v>
      </c>
      <c r="I19" s="117" t="s">
        <v>265</v>
      </c>
      <c r="J19" s="43" t="s">
        <v>123</v>
      </c>
      <c r="K19" s="118">
        <v>21729</v>
      </c>
      <c r="L19" s="43" t="s">
        <v>221</v>
      </c>
      <c r="M19" s="111" t="s">
        <v>143</v>
      </c>
      <c r="N19" s="48" t="s">
        <v>124</v>
      </c>
      <c r="O19" s="119">
        <v>32000</v>
      </c>
      <c r="P19" s="120">
        <v>32000</v>
      </c>
      <c r="Q19" s="46">
        <v>0</v>
      </c>
      <c r="R19" s="256">
        <v>32000</v>
      </c>
      <c r="S19" s="119">
        <v>32000</v>
      </c>
      <c r="T19" s="49">
        <v>0</v>
      </c>
      <c r="U19" s="244">
        <v>0</v>
      </c>
      <c r="V19" s="49">
        <v>0</v>
      </c>
      <c r="W19" s="244">
        <v>0</v>
      </c>
      <c r="X19" s="77" t="s">
        <v>266</v>
      </c>
      <c r="Y19" s="46">
        <v>0</v>
      </c>
      <c r="Z19" s="46">
        <v>0</v>
      </c>
      <c r="AA19" s="43"/>
    </row>
    <row r="20" spans="1:27" ht="409.6" thickBot="1" x14ac:dyDescent="0.25">
      <c r="A20" s="53">
        <v>3</v>
      </c>
      <c r="B20" s="42" t="s">
        <v>119</v>
      </c>
      <c r="C20" s="116" t="s">
        <v>144</v>
      </c>
      <c r="D20" s="54">
        <v>1.2</v>
      </c>
      <c r="E20" s="54" t="s">
        <v>210</v>
      </c>
      <c r="F20" s="121" t="s">
        <v>125</v>
      </c>
      <c r="G20" s="122" t="s">
        <v>126</v>
      </c>
      <c r="H20" s="123" t="s">
        <v>267</v>
      </c>
      <c r="I20" s="46" t="s">
        <v>222</v>
      </c>
      <c r="J20" s="124" t="s">
        <v>127</v>
      </c>
      <c r="K20" s="125">
        <v>30000</v>
      </c>
      <c r="L20" s="124" t="s">
        <v>223</v>
      </c>
      <c r="M20" s="126" t="s">
        <v>145</v>
      </c>
      <c r="N20" s="127" t="s">
        <v>146</v>
      </c>
      <c r="O20" s="119">
        <v>88000</v>
      </c>
      <c r="P20" s="119">
        <v>40000</v>
      </c>
      <c r="Q20" s="119">
        <v>0</v>
      </c>
      <c r="R20" s="119">
        <v>40000</v>
      </c>
      <c r="S20" s="119">
        <v>40000</v>
      </c>
      <c r="T20" s="49">
        <v>48000</v>
      </c>
      <c r="U20" s="244">
        <v>0.55000000000000004</v>
      </c>
      <c r="V20" s="49">
        <v>0</v>
      </c>
      <c r="W20" s="244">
        <v>0</v>
      </c>
      <c r="X20" s="77" t="s">
        <v>268</v>
      </c>
      <c r="Y20" s="128"/>
      <c r="Z20" s="129"/>
      <c r="AA20" s="53" t="s">
        <v>128</v>
      </c>
    </row>
    <row r="21" spans="1:27" ht="409.6" thickBot="1" x14ac:dyDescent="0.25">
      <c r="A21" s="53">
        <v>4</v>
      </c>
      <c r="B21" s="42" t="s">
        <v>119</v>
      </c>
      <c r="C21" s="116" t="s">
        <v>129</v>
      </c>
      <c r="D21" s="130">
        <v>1.1000000000000001</v>
      </c>
      <c r="E21" s="130" t="s">
        <v>205</v>
      </c>
      <c r="F21" s="131" t="s">
        <v>29</v>
      </c>
      <c r="G21" s="46" t="s">
        <v>130</v>
      </c>
      <c r="H21" s="46" t="s">
        <v>269</v>
      </c>
      <c r="I21" s="46" t="s">
        <v>270</v>
      </c>
      <c r="J21" s="124" t="s">
        <v>131</v>
      </c>
      <c r="K21" s="125" t="s">
        <v>271</v>
      </c>
      <c r="L21" s="124" t="s">
        <v>61</v>
      </c>
      <c r="M21" s="124" t="s">
        <v>147</v>
      </c>
      <c r="N21" s="48"/>
      <c r="O21" s="132">
        <v>850000</v>
      </c>
      <c r="P21" s="119">
        <v>550000</v>
      </c>
      <c r="Q21" s="119">
        <v>570000</v>
      </c>
      <c r="R21" s="119">
        <v>1120000</v>
      </c>
      <c r="S21" s="119">
        <v>710000</v>
      </c>
      <c r="T21" s="49">
        <v>-270000</v>
      </c>
      <c r="U21" s="244">
        <v>-0.32</v>
      </c>
      <c r="V21" s="49">
        <v>410000</v>
      </c>
      <c r="W21" s="244">
        <v>0.48</v>
      </c>
      <c r="X21" s="119" t="s">
        <v>272</v>
      </c>
      <c r="Y21" s="133" t="s">
        <v>273</v>
      </c>
      <c r="Z21" s="134" t="s">
        <v>148</v>
      </c>
      <c r="AA21" s="53" t="s">
        <v>149</v>
      </c>
    </row>
    <row r="22" spans="1:27" ht="409.6" thickBot="1" x14ac:dyDescent="0.25">
      <c r="A22" s="53">
        <v>5</v>
      </c>
      <c r="B22" s="42" t="s">
        <v>119</v>
      </c>
      <c r="C22" s="69" t="s">
        <v>132</v>
      </c>
      <c r="D22" s="151">
        <v>3.2</v>
      </c>
      <c r="E22" s="151" t="s">
        <v>208</v>
      </c>
      <c r="F22" s="46" t="s">
        <v>150</v>
      </c>
      <c r="G22" s="46" t="s">
        <v>133</v>
      </c>
      <c r="H22" s="117" t="s">
        <v>274</v>
      </c>
      <c r="I22" s="47" t="s">
        <v>275</v>
      </c>
      <c r="J22" s="43" t="s">
        <v>134</v>
      </c>
      <c r="K22" s="43" t="s">
        <v>151</v>
      </c>
      <c r="L22" s="43" t="s">
        <v>168</v>
      </c>
      <c r="M22" s="43" t="s">
        <v>152</v>
      </c>
      <c r="N22" s="135" t="s">
        <v>153</v>
      </c>
      <c r="O22" s="119">
        <v>69388</v>
      </c>
      <c r="P22" s="119">
        <v>34288</v>
      </c>
      <c r="Q22" s="46" t="s">
        <v>154</v>
      </c>
      <c r="R22" s="263">
        <v>69388</v>
      </c>
      <c r="S22" s="120">
        <v>69388</v>
      </c>
      <c r="T22" s="49">
        <v>0</v>
      </c>
      <c r="U22" s="244">
        <v>0</v>
      </c>
      <c r="V22" s="49">
        <v>0</v>
      </c>
      <c r="W22" s="244">
        <v>0</v>
      </c>
      <c r="X22" s="119" t="s">
        <v>276</v>
      </c>
      <c r="Y22" s="78"/>
      <c r="Z22" s="129">
        <v>30000</v>
      </c>
      <c r="AA22" s="53" t="s">
        <v>155</v>
      </c>
    </row>
    <row r="23" spans="1:27" ht="409.6" customHeight="1" thickBot="1" x14ac:dyDescent="0.25">
      <c r="A23" s="213">
        <v>1</v>
      </c>
      <c r="B23" s="213" t="s">
        <v>76</v>
      </c>
      <c r="C23" s="212" t="s">
        <v>156</v>
      </c>
      <c r="D23" s="210">
        <v>4.0999999999999996</v>
      </c>
      <c r="E23" s="137" t="s">
        <v>211</v>
      </c>
      <c r="F23" s="207"/>
      <c r="G23" s="207" t="s">
        <v>58</v>
      </c>
      <c r="H23" s="207" t="s">
        <v>277</v>
      </c>
      <c r="I23" s="209"/>
      <c r="J23" s="208" t="s">
        <v>60</v>
      </c>
      <c r="K23" s="207">
        <v>20</v>
      </c>
      <c r="L23" s="207" t="s">
        <v>61</v>
      </c>
      <c r="M23" s="206" t="s">
        <v>157</v>
      </c>
      <c r="N23" s="204" t="s">
        <v>62</v>
      </c>
      <c r="O23" s="203">
        <v>194609</v>
      </c>
      <c r="P23" s="202">
        <v>539634</v>
      </c>
      <c r="Q23" s="202">
        <v>0</v>
      </c>
      <c r="R23" s="202">
        <v>345025</v>
      </c>
      <c r="S23" s="202">
        <v>191609</v>
      </c>
      <c r="T23" s="49">
        <v>-150416</v>
      </c>
      <c r="U23" s="244">
        <v>-0.77</v>
      </c>
      <c r="V23" s="49">
        <v>153416</v>
      </c>
      <c r="W23" s="244">
        <v>0.79</v>
      </c>
      <c r="X23" s="119" t="s">
        <v>224</v>
      </c>
      <c r="Y23" s="128">
        <v>863242</v>
      </c>
      <c r="Z23" s="129">
        <v>0</v>
      </c>
      <c r="AA23" s="138" t="s">
        <v>158</v>
      </c>
    </row>
    <row r="24" spans="1:27" ht="118" thickBot="1" x14ac:dyDescent="0.25">
      <c r="A24" s="53"/>
      <c r="B24" s="53"/>
      <c r="C24" s="159"/>
      <c r="D24" s="211"/>
      <c r="E24" s="139"/>
      <c r="F24" s="45"/>
      <c r="G24" s="45"/>
      <c r="H24" s="45"/>
      <c r="I24" s="42"/>
      <c r="J24" s="148"/>
      <c r="K24" s="45"/>
      <c r="L24" s="45"/>
      <c r="M24" s="116"/>
      <c r="N24" s="205"/>
      <c r="O24" s="120"/>
      <c r="P24" s="132"/>
      <c r="Q24" s="132"/>
      <c r="R24" s="132"/>
      <c r="S24" s="132"/>
      <c r="T24" s="49">
        <v>0</v>
      </c>
      <c r="U24" s="244" t="e">
        <v>#DIV/0!</v>
      </c>
      <c r="V24" s="49">
        <v>0</v>
      </c>
      <c r="W24" s="244" t="e">
        <v>#DIV/0!</v>
      </c>
      <c r="X24" s="119" t="s">
        <v>225</v>
      </c>
      <c r="Y24" s="128">
        <v>536896</v>
      </c>
      <c r="Z24" s="129">
        <v>91335</v>
      </c>
      <c r="AA24" s="138" t="s">
        <v>65</v>
      </c>
    </row>
    <row r="25" spans="1:27" ht="409.6" thickBot="1" x14ac:dyDescent="0.25">
      <c r="A25" s="53">
        <v>2</v>
      </c>
      <c r="B25" s="60" t="s">
        <v>76</v>
      </c>
      <c r="C25" s="43" t="s">
        <v>66</v>
      </c>
      <c r="D25" s="139">
        <v>4.2</v>
      </c>
      <c r="E25" s="139" t="s">
        <v>212</v>
      </c>
      <c r="F25" s="46"/>
      <c r="G25" s="46">
        <v>2</v>
      </c>
      <c r="H25" s="46" t="s">
        <v>226</v>
      </c>
      <c r="I25" s="140"/>
      <c r="J25" s="124" t="s">
        <v>159</v>
      </c>
      <c r="K25" s="124">
        <v>150</v>
      </c>
      <c r="L25" s="141" t="s">
        <v>227</v>
      </c>
      <c r="M25" s="43" t="s">
        <v>160</v>
      </c>
      <c r="N25" s="142" t="s">
        <v>62</v>
      </c>
      <c r="O25" s="119">
        <v>439034</v>
      </c>
      <c r="P25" s="120">
        <v>539678</v>
      </c>
      <c r="Q25" s="119">
        <v>0</v>
      </c>
      <c r="R25" s="119">
        <v>100642</v>
      </c>
      <c r="S25" s="119">
        <v>439034</v>
      </c>
      <c r="T25" s="49">
        <v>338392</v>
      </c>
      <c r="U25" s="244">
        <v>0.77</v>
      </c>
      <c r="V25" s="49">
        <v>-338392</v>
      </c>
      <c r="W25" s="244">
        <v>-0.77</v>
      </c>
      <c r="X25" s="119" t="s">
        <v>278</v>
      </c>
      <c r="Y25" s="128">
        <v>899929</v>
      </c>
      <c r="Z25" s="129">
        <v>0</v>
      </c>
      <c r="AA25" s="138" t="s">
        <v>161</v>
      </c>
    </row>
    <row r="26" spans="1:27" ht="409.6" thickBot="1" x14ac:dyDescent="0.25">
      <c r="A26" s="53">
        <v>3</v>
      </c>
      <c r="B26" s="20" t="s">
        <v>76</v>
      </c>
      <c r="C26" s="75" t="s">
        <v>68</v>
      </c>
      <c r="D26" s="143">
        <v>4.0999999999999996</v>
      </c>
      <c r="E26" s="136" t="s">
        <v>211</v>
      </c>
      <c r="F26" s="45"/>
      <c r="G26" s="17" t="s">
        <v>58</v>
      </c>
      <c r="H26" s="45" t="s">
        <v>226</v>
      </c>
      <c r="I26" s="140"/>
      <c r="J26" s="43" t="s">
        <v>59</v>
      </c>
      <c r="K26" s="43"/>
      <c r="L26" s="19" t="s">
        <v>61</v>
      </c>
      <c r="M26" s="113" t="s">
        <v>162</v>
      </c>
      <c r="N26" s="48" t="s">
        <v>163</v>
      </c>
      <c r="O26" s="119">
        <v>123850</v>
      </c>
      <c r="P26" s="119">
        <v>276343</v>
      </c>
      <c r="Q26" s="119">
        <v>0</v>
      </c>
      <c r="R26" s="119">
        <v>152493</v>
      </c>
      <c r="S26" s="119">
        <v>126850</v>
      </c>
      <c r="T26" s="49">
        <v>-28643</v>
      </c>
      <c r="U26" s="244">
        <v>-0.23</v>
      </c>
      <c r="V26" s="49">
        <v>25643</v>
      </c>
      <c r="W26" s="244">
        <v>0.21</v>
      </c>
      <c r="X26" s="119" t="s">
        <v>228</v>
      </c>
      <c r="Y26" s="128">
        <v>300000</v>
      </c>
      <c r="Z26" s="129">
        <v>0</v>
      </c>
      <c r="AA26" s="138" t="s">
        <v>164</v>
      </c>
    </row>
    <row r="27" spans="1:27" ht="409.6" thickBot="1" x14ac:dyDescent="0.25">
      <c r="A27" s="53">
        <v>4</v>
      </c>
      <c r="B27" s="144" t="s">
        <v>76</v>
      </c>
      <c r="C27" s="145" t="s">
        <v>165</v>
      </c>
      <c r="D27" s="146">
        <v>3.2</v>
      </c>
      <c r="E27" s="146" t="s">
        <v>208</v>
      </c>
      <c r="F27" s="46">
        <v>3</v>
      </c>
      <c r="G27" s="71">
        <v>2</v>
      </c>
      <c r="H27" s="46" t="s">
        <v>226</v>
      </c>
      <c r="I27" s="140"/>
      <c r="J27" s="43" t="s">
        <v>67</v>
      </c>
      <c r="K27" s="46" t="s">
        <v>70</v>
      </c>
      <c r="L27" s="111" t="s">
        <v>61</v>
      </c>
      <c r="M27" s="43" t="s">
        <v>71</v>
      </c>
      <c r="N27" s="48" t="s">
        <v>62</v>
      </c>
      <c r="O27" s="119">
        <v>198928</v>
      </c>
      <c r="P27" s="119">
        <v>198828</v>
      </c>
      <c r="Q27" s="119">
        <v>0</v>
      </c>
      <c r="R27" s="119">
        <v>0</v>
      </c>
      <c r="S27" s="119">
        <v>198828</v>
      </c>
      <c r="T27" s="49">
        <v>198928</v>
      </c>
      <c r="U27" s="244">
        <v>1</v>
      </c>
      <c r="V27" s="49">
        <v>-198828</v>
      </c>
      <c r="W27" s="244">
        <v>-1</v>
      </c>
      <c r="X27" s="119" t="s">
        <v>229</v>
      </c>
      <c r="Y27" s="128">
        <v>599491</v>
      </c>
      <c r="Z27" s="129">
        <v>0</v>
      </c>
      <c r="AA27" s="138" t="s">
        <v>161</v>
      </c>
    </row>
    <row r="28" spans="1:27" ht="409.6" thickBot="1" x14ac:dyDescent="0.25">
      <c r="A28" s="53">
        <v>5</v>
      </c>
      <c r="B28" s="60" t="s">
        <v>76</v>
      </c>
      <c r="C28" s="69" t="s">
        <v>72</v>
      </c>
      <c r="D28" s="139">
        <v>4.0999999999999996</v>
      </c>
      <c r="E28" s="139" t="s">
        <v>211</v>
      </c>
      <c r="F28" s="46"/>
      <c r="G28" s="46" t="s">
        <v>73</v>
      </c>
      <c r="H28" s="46" t="s">
        <v>279</v>
      </c>
      <c r="I28" s="140"/>
      <c r="J28" s="43" t="s">
        <v>64</v>
      </c>
      <c r="K28" s="46" t="s">
        <v>70</v>
      </c>
      <c r="L28" s="43" t="s">
        <v>230</v>
      </c>
      <c r="M28" s="43" t="s">
        <v>74</v>
      </c>
      <c r="N28" s="48" t="s">
        <v>75</v>
      </c>
      <c r="O28" s="119">
        <v>51629</v>
      </c>
      <c r="P28" s="119">
        <v>75169</v>
      </c>
      <c r="Q28" s="119">
        <v>0</v>
      </c>
      <c r="R28" s="119">
        <v>23541</v>
      </c>
      <c r="S28" s="119">
        <v>51629</v>
      </c>
      <c r="T28" s="49">
        <v>28088</v>
      </c>
      <c r="U28" s="244">
        <v>0.54</v>
      </c>
      <c r="V28" s="49">
        <v>-28088</v>
      </c>
      <c r="W28" s="244">
        <v>-0.54</v>
      </c>
      <c r="X28" s="119" t="s">
        <v>231</v>
      </c>
      <c r="Y28" s="128">
        <v>100000</v>
      </c>
      <c r="Z28" s="129">
        <v>0</v>
      </c>
      <c r="AA28" s="138" t="s">
        <v>77</v>
      </c>
    </row>
    <row r="29" spans="1:27" ht="183" thickBot="1" x14ac:dyDescent="0.25">
      <c r="A29" s="53">
        <v>6</v>
      </c>
      <c r="B29" s="60" t="s">
        <v>76</v>
      </c>
      <c r="C29" s="43" t="s">
        <v>78</v>
      </c>
      <c r="D29" s="46"/>
      <c r="E29" s="46"/>
      <c r="F29" s="46"/>
      <c r="G29" s="46"/>
      <c r="H29" s="46"/>
      <c r="I29" s="140"/>
      <c r="J29" s="43"/>
      <c r="K29" s="43"/>
      <c r="L29" s="43"/>
      <c r="M29" s="43"/>
      <c r="N29" s="48"/>
      <c r="O29" s="119"/>
      <c r="P29" s="119"/>
      <c r="Q29" s="119"/>
      <c r="R29" s="119"/>
      <c r="S29" s="119"/>
      <c r="T29" s="49">
        <v>0</v>
      </c>
      <c r="U29" s="244" t="e">
        <v>#DIV/0!</v>
      </c>
      <c r="V29" s="49">
        <v>0</v>
      </c>
      <c r="W29" s="244" t="e">
        <v>#DIV/0!</v>
      </c>
      <c r="X29" s="119"/>
      <c r="Y29" s="128"/>
      <c r="Z29" s="129"/>
      <c r="AA29" s="138"/>
    </row>
    <row r="30" spans="1:27" ht="285" thickBot="1" x14ac:dyDescent="0.25">
      <c r="A30" s="53">
        <v>1</v>
      </c>
      <c r="B30" s="60" t="s">
        <v>193</v>
      </c>
      <c r="C30" s="43" t="s">
        <v>42</v>
      </c>
      <c r="D30" s="147">
        <v>2.1</v>
      </c>
      <c r="E30" s="147" t="s">
        <v>213</v>
      </c>
      <c r="F30" s="46"/>
      <c r="G30" s="46" t="s">
        <v>43</v>
      </c>
      <c r="H30" s="46" t="s">
        <v>232</v>
      </c>
      <c r="I30" s="140"/>
      <c r="J30" s="43" t="s">
        <v>44</v>
      </c>
      <c r="K30" s="43"/>
      <c r="L30" s="43"/>
      <c r="M30" s="43"/>
      <c r="N30" s="48"/>
      <c r="O30" s="46">
        <v>55000</v>
      </c>
      <c r="P30" s="148">
        <v>55000</v>
      </c>
      <c r="Q30" s="46">
        <v>32000</v>
      </c>
      <c r="R30" s="46">
        <v>23000</v>
      </c>
      <c r="S30" s="46">
        <v>12000</v>
      </c>
      <c r="T30" s="49">
        <v>32000</v>
      </c>
      <c r="U30" s="244">
        <v>0.57999999999999996</v>
      </c>
      <c r="V30" s="49">
        <v>11000</v>
      </c>
      <c r="W30" s="244">
        <v>0.2</v>
      </c>
      <c r="X30" s="149" t="s">
        <v>280</v>
      </c>
      <c r="Y30" s="128"/>
      <c r="Z30" s="52"/>
      <c r="AA30" s="53" t="s">
        <v>45</v>
      </c>
    </row>
    <row r="31" spans="1:27" ht="209" thickBot="1" x14ac:dyDescent="0.25">
      <c r="A31" s="53">
        <v>2</v>
      </c>
      <c r="B31" s="60" t="s">
        <v>193</v>
      </c>
      <c r="C31" s="43" t="s">
        <v>46</v>
      </c>
      <c r="D31" s="147">
        <v>2.1</v>
      </c>
      <c r="E31" s="147" t="s">
        <v>213</v>
      </c>
      <c r="F31" s="46"/>
      <c r="G31" s="46" t="s">
        <v>43</v>
      </c>
      <c r="H31" s="46" t="s">
        <v>281</v>
      </c>
      <c r="I31" s="140"/>
      <c r="J31" s="43" t="s">
        <v>44</v>
      </c>
      <c r="K31" s="43"/>
      <c r="L31" s="43"/>
      <c r="M31" s="43"/>
      <c r="N31" s="48"/>
      <c r="O31" s="46">
        <v>120000</v>
      </c>
      <c r="P31" s="148">
        <v>120000</v>
      </c>
      <c r="Q31" s="148">
        <v>120000</v>
      </c>
      <c r="R31" s="46">
        <v>0</v>
      </c>
      <c r="S31" s="148">
        <v>120000</v>
      </c>
      <c r="T31" s="49">
        <v>120000</v>
      </c>
      <c r="U31" s="244">
        <v>1</v>
      </c>
      <c r="V31" s="49">
        <v>-120000</v>
      </c>
      <c r="W31" s="244">
        <v>-1</v>
      </c>
      <c r="X31" s="77" t="s">
        <v>282</v>
      </c>
      <c r="Y31" s="78"/>
      <c r="Z31" s="52"/>
      <c r="AA31" s="53" t="s">
        <v>47</v>
      </c>
    </row>
    <row r="32" spans="1:27" ht="118" thickBot="1" x14ac:dyDescent="0.25">
      <c r="A32" s="53">
        <v>3</v>
      </c>
      <c r="B32" s="60" t="s">
        <v>193</v>
      </c>
      <c r="C32" s="75" t="s">
        <v>48</v>
      </c>
      <c r="D32" s="150">
        <v>2.1</v>
      </c>
      <c r="E32" s="147" t="s">
        <v>213</v>
      </c>
      <c r="F32" s="46"/>
      <c r="G32" s="46" t="s">
        <v>43</v>
      </c>
      <c r="H32" s="46" t="s">
        <v>283</v>
      </c>
      <c r="I32" s="140"/>
      <c r="J32" s="43" t="s">
        <v>49</v>
      </c>
      <c r="K32" s="43"/>
      <c r="L32" s="43"/>
      <c r="M32" s="43"/>
      <c r="N32" s="48"/>
      <c r="O32" s="46"/>
      <c r="P32" s="46"/>
      <c r="Q32" s="46"/>
      <c r="R32" s="46"/>
      <c r="S32" s="46"/>
      <c r="T32" s="49">
        <v>0</v>
      </c>
      <c r="U32" s="244" t="e">
        <v>#DIV/0!</v>
      </c>
      <c r="V32" s="49">
        <v>0</v>
      </c>
      <c r="W32" s="244" t="e">
        <v>#DIV/0!</v>
      </c>
      <c r="X32" s="119"/>
      <c r="Y32" s="78"/>
      <c r="Z32" s="52"/>
      <c r="AA32" s="53"/>
    </row>
    <row r="33" spans="1:27" ht="196" thickBot="1" x14ac:dyDescent="0.25">
      <c r="A33" s="53">
        <v>4</v>
      </c>
      <c r="B33" s="60" t="s">
        <v>193</v>
      </c>
      <c r="C33" s="43" t="s">
        <v>50</v>
      </c>
      <c r="D33" s="147">
        <v>2.1</v>
      </c>
      <c r="E33" s="147" t="s">
        <v>213</v>
      </c>
      <c r="F33" s="46"/>
      <c r="G33" s="46" t="s">
        <v>43</v>
      </c>
      <c r="H33" s="46" t="s">
        <v>233</v>
      </c>
      <c r="I33" s="140"/>
      <c r="J33" s="43" t="s">
        <v>49</v>
      </c>
      <c r="K33" s="43"/>
      <c r="L33" s="43"/>
      <c r="M33" s="43"/>
      <c r="N33" s="48"/>
      <c r="O33" s="46">
        <v>122000</v>
      </c>
      <c r="P33" s="148">
        <v>122000</v>
      </c>
      <c r="Q33" s="46">
        <v>50000</v>
      </c>
      <c r="R33" s="46">
        <v>72000</v>
      </c>
      <c r="S33" s="46">
        <v>50000</v>
      </c>
      <c r="T33" s="49">
        <v>50000</v>
      </c>
      <c r="U33" s="244">
        <v>0.41</v>
      </c>
      <c r="V33" s="49">
        <v>22000</v>
      </c>
      <c r="W33" s="244">
        <v>0.18</v>
      </c>
      <c r="X33" s="77" t="s">
        <v>284</v>
      </c>
      <c r="Y33" s="128"/>
      <c r="Z33" s="52"/>
      <c r="AA33" s="53" t="s">
        <v>51</v>
      </c>
    </row>
    <row r="34" spans="1:27" ht="222" thickBot="1" x14ac:dyDescent="0.25">
      <c r="A34" s="53">
        <v>5</v>
      </c>
      <c r="B34" s="60" t="s">
        <v>193</v>
      </c>
      <c r="C34" s="69" t="s">
        <v>52</v>
      </c>
      <c r="D34" s="151">
        <v>3.2</v>
      </c>
      <c r="E34" s="151" t="s">
        <v>208</v>
      </c>
      <c r="F34" s="46"/>
      <c r="G34" s="46" t="s">
        <v>53</v>
      </c>
      <c r="H34" s="46" t="s">
        <v>234</v>
      </c>
      <c r="I34" s="140"/>
      <c r="J34" s="43" t="s">
        <v>49</v>
      </c>
      <c r="K34" s="43"/>
      <c r="L34" s="43"/>
      <c r="M34" s="43"/>
      <c r="N34" s="48"/>
      <c r="O34" s="46">
        <v>7000</v>
      </c>
      <c r="P34" s="148">
        <v>7000</v>
      </c>
      <c r="Q34" s="148">
        <v>7000</v>
      </c>
      <c r="R34" s="46">
        <v>0</v>
      </c>
      <c r="S34" s="17">
        <v>2000</v>
      </c>
      <c r="T34" s="248">
        <v>7000</v>
      </c>
      <c r="U34" s="244">
        <v>1</v>
      </c>
      <c r="V34" s="49">
        <v>-2000</v>
      </c>
      <c r="W34" s="244">
        <v>-0.28999999999999998</v>
      </c>
      <c r="X34" s="77" t="s">
        <v>285</v>
      </c>
      <c r="Y34" s="78"/>
      <c r="Z34" s="52"/>
      <c r="AA34" s="53" t="s">
        <v>54</v>
      </c>
    </row>
    <row r="35" spans="1:27" ht="171" thickBot="1" x14ac:dyDescent="0.25">
      <c r="A35" s="53">
        <v>6</v>
      </c>
      <c r="B35" s="60" t="s">
        <v>193</v>
      </c>
      <c r="C35" s="152" t="s">
        <v>55</v>
      </c>
      <c r="D35" s="153">
        <v>3.1</v>
      </c>
      <c r="E35" s="151" t="s">
        <v>207</v>
      </c>
      <c r="F35" s="46"/>
      <c r="G35" s="46" t="s">
        <v>56</v>
      </c>
      <c r="H35" s="46" t="s">
        <v>235</v>
      </c>
      <c r="I35" s="140"/>
      <c r="J35" s="43"/>
      <c r="K35" s="43"/>
      <c r="L35" s="43"/>
      <c r="M35" s="43"/>
      <c r="N35" s="48"/>
      <c r="O35" s="46"/>
      <c r="P35" s="46"/>
      <c r="Q35" s="46"/>
      <c r="R35" s="46"/>
      <c r="S35" s="71"/>
      <c r="T35" s="49">
        <v>0</v>
      </c>
      <c r="U35" s="244" t="e">
        <v>#DIV/0!</v>
      </c>
      <c r="V35" s="49">
        <v>0</v>
      </c>
      <c r="W35" s="244" t="e">
        <v>#DIV/0!</v>
      </c>
      <c r="X35" s="119"/>
      <c r="Y35" s="78"/>
      <c r="Z35" s="52"/>
      <c r="AA35" s="53"/>
    </row>
    <row r="36" spans="1:27" ht="27" thickBot="1" x14ac:dyDescent="0.25">
      <c r="A36" s="53">
        <v>7</v>
      </c>
      <c r="B36" s="60" t="s">
        <v>193</v>
      </c>
      <c r="C36" s="43" t="s">
        <v>57</v>
      </c>
      <c r="D36" s="46"/>
      <c r="E36" s="46"/>
      <c r="F36" s="46"/>
      <c r="G36" s="46" t="s">
        <v>56</v>
      </c>
      <c r="H36" s="46"/>
      <c r="I36" s="140"/>
      <c r="J36" s="43"/>
      <c r="K36" s="43"/>
      <c r="L36" s="43"/>
      <c r="M36" s="43"/>
      <c r="N36" s="48"/>
      <c r="O36" s="46"/>
      <c r="P36" s="46"/>
      <c r="Q36" s="46"/>
      <c r="R36" s="46"/>
      <c r="S36" s="46"/>
      <c r="T36" s="49">
        <v>0</v>
      </c>
      <c r="U36" s="244" t="e">
        <v>#DIV/0!</v>
      </c>
      <c r="V36" s="49">
        <v>0</v>
      </c>
      <c r="W36" s="244" t="e">
        <v>#DIV/0!</v>
      </c>
      <c r="X36" s="119"/>
      <c r="Y36" s="78"/>
      <c r="Z36" s="52"/>
      <c r="AA36" s="53"/>
    </row>
    <row r="37" spans="1:27" ht="183" thickBot="1" x14ac:dyDescent="0.25">
      <c r="A37" s="154">
        <v>1</v>
      </c>
      <c r="B37" s="60" t="s">
        <v>41</v>
      </c>
      <c r="C37" s="155" t="s">
        <v>166</v>
      </c>
      <c r="D37" s="151">
        <v>3.2</v>
      </c>
      <c r="E37" s="151" t="s">
        <v>214</v>
      </c>
      <c r="F37" s="46" t="s">
        <v>22</v>
      </c>
      <c r="G37" s="46" t="s">
        <v>167</v>
      </c>
      <c r="H37" s="117" t="s">
        <v>286</v>
      </c>
      <c r="I37" s="48"/>
      <c r="J37" s="46" t="s">
        <v>23</v>
      </c>
      <c r="K37" s="46">
        <v>40</v>
      </c>
      <c r="L37" s="46" t="s">
        <v>168</v>
      </c>
      <c r="M37" s="43" t="s">
        <v>24</v>
      </c>
      <c r="N37" s="48"/>
      <c r="O37" s="156">
        <v>45000</v>
      </c>
      <c r="P37" s="156">
        <v>0</v>
      </c>
      <c r="Q37" s="156">
        <v>45000</v>
      </c>
      <c r="R37" s="156">
        <v>45000</v>
      </c>
      <c r="S37" s="156">
        <v>45000</v>
      </c>
      <c r="T37" s="49">
        <v>0</v>
      </c>
      <c r="U37" s="244">
        <v>0</v>
      </c>
      <c r="V37" s="49">
        <v>0</v>
      </c>
      <c r="W37" s="244">
        <v>0</v>
      </c>
      <c r="X37" s="77" t="s">
        <v>287</v>
      </c>
      <c r="Y37" s="157">
        <v>45000</v>
      </c>
      <c r="Z37" s="158">
        <v>45000</v>
      </c>
      <c r="AA37" s="138" t="s">
        <v>169</v>
      </c>
    </row>
    <row r="38" spans="1:27" ht="409.6" thickBot="1" x14ac:dyDescent="0.25">
      <c r="A38" s="154">
        <v>2</v>
      </c>
      <c r="B38" s="60" t="s">
        <v>41</v>
      </c>
      <c r="C38" s="159" t="s">
        <v>170</v>
      </c>
      <c r="D38" s="151">
        <v>3.1</v>
      </c>
      <c r="E38" s="151" t="s">
        <v>207</v>
      </c>
      <c r="F38" s="46" t="s">
        <v>22</v>
      </c>
      <c r="G38" s="46" t="s">
        <v>167</v>
      </c>
      <c r="H38" s="160" t="s">
        <v>288</v>
      </c>
      <c r="I38" s="161" t="s">
        <v>25</v>
      </c>
      <c r="J38" s="148" t="s">
        <v>171</v>
      </c>
      <c r="K38" s="46">
        <v>3</v>
      </c>
      <c r="L38" s="46" t="s">
        <v>168</v>
      </c>
      <c r="M38" s="43" t="s">
        <v>172</v>
      </c>
      <c r="N38" s="48"/>
      <c r="O38" s="156">
        <v>640000</v>
      </c>
      <c r="P38" s="156">
        <v>0</v>
      </c>
      <c r="Q38" s="156">
        <v>640000</v>
      </c>
      <c r="R38" s="156">
        <v>640000</v>
      </c>
      <c r="S38" s="156">
        <v>608669</v>
      </c>
      <c r="T38" s="49">
        <v>0</v>
      </c>
      <c r="U38" s="244">
        <v>0</v>
      </c>
      <c r="V38" s="49">
        <v>31331</v>
      </c>
      <c r="W38" s="244">
        <v>0.05</v>
      </c>
      <c r="X38" s="77" t="s">
        <v>289</v>
      </c>
      <c r="Y38" s="46">
        <v>640000</v>
      </c>
      <c r="Z38" s="162">
        <v>640000</v>
      </c>
      <c r="AA38" s="53"/>
    </row>
    <row r="39" spans="1:27" ht="105" thickBot="1" x14ac:dyDescent="0.25">
      <c r="A39" s="154">
        <v>3</v>
      </c>
      <c r="B39" s="60" t="s">
        <v>41</v>
      </c>
      <c r="C39" s="159" t="s">
        <v>173</v>
      </c>
      <c r="D39" s="54">
        <v>1.1000000000000001</v>
      </c>
      <c r="E39" s="54" t="s">
        <v>204</v>
      </c>
      <c r="F39" s="46" t="s">
        <v>22</v>
      </c>
      <c r="G39" s="46" t="s">
        <v>26</v>
      </c>
      <c r="H39" s="163" t="s">
        <v>290</v>
      </c>
      <c r="I39" s="72" t="s">
        <v>291</v>
      </c>
      <c r="J39" s="43" t="s">
        <v>174</v>
      </c>
      <c r="K39" s="46">
        <v>380</v>
      </c>
      <c r="L39" s="46" t="s">
        <v>168</v>
      </c>
      <c r="M39" s="43" t="s">
        <v>27</v>
      </c>
      <c r="N39" s="48"/>
      <c r="O39" s="156">
        <v>37500</v>
      </c>
      <c r="P39" s="156">
        <v>0</v>
      </c>
      <c r="Q39" s="156">
        <v>37500</v>
      </c>
      <c r="R39" s="156">
        <v>37500</v>
      </c>
      <c r="S39" s="156">
        <v>30117.41</v>
      </c>
      <c r="T39" s="49">
        <v>0</v>
      </c>
      <c r="U39" s="244">
        <v>0</v>
      </c>
      <c r="V39" s="49">
        <v>7382.59</v>
      </c>
      <c r="W39" s="244">
        <v>0.2</v>
      </c>
      <c r="X39" s="164" t="s">
        <v>292</v>
      </c>
      <c r="Y39" s="157">
        <v>37500</v>
      </c>
      <c r="Z39" s="158">
        <v>37500</v>
      </c>
      <c r="AA39" s="53"/>
    </row>
    <row r="40" spans="1:27" ht="235" thickBot="1" x14ac:dyDescent="0.25">
      <c r="A40" s="165">
        <v>4</v>
      </c>
      <c r="B40" s="60" t="s">
        <v>41</v>
      </c>
      <c r="C40" s="159" t="s">
        <v>175</v>
      </c>
      <c r="D40" s="166">
        <v>2.2000000000000002</v>
      </c>
      <c r="E40" s="166" t="s">
        <v>215</v>
      </c>
      <c r="F40" s="49" t="s">
        <v>22</v>
      </c>
      <c r="G40" s="46" t="s">
        <v>176</v>
      </c>
      <c r="H40" s="160" t="s">
        <v>293</v>
      </c>
      <c r="I40" s="49"/>
      <c r="J40" s="167" t="s">
        <v>28</v>
      </c>
      <c r="K40" s="46">
        <v>11</v>
      </c>
      <c r="L40" s="46" t="s">
        <v>168</v>
      </c>
      <c r="M40" s="43" t="s">
        <v>177</v>
      </c>
      <c r="N40" s="48"/>
      <c r="O40" s="156">
        <v>269625</v>
      </c>
      <c r="P40" s="156">
        <v>164987</v>
      </c>
      <c r="Q40" s="156">
        <v>74862</v>
      </c>
      <c r="R40" s="156">
        <v>239849</v>
      </c>
      <c r="S40" s="156">
        <v>237045</v>
      </c>
      <c r="T40" s="49">
        <v>29776</v>
      </c>
      <c r="U40" s="244">
        <v>0.11</v>
      </c>
      <c r="V40" s="49">
        <v>2804</v>
      </c>
      <c r="W40" s="244">
        <v>0.01</v>
      </c>
      <c r="X40" s="168" t="s">
        <v>294</v>
      </c>
      <c r="Y40" s="157">
        <v>74862</v>
      </c>
      <c r="Z40" s="158">
        <v>74862</v>
      </c>
      <c r="AA40" s="53"/>
    </row>
    <row r="41" spans="1:27" ht="248" thickBot="1" x14ac:dyDescent="0.25">
      <c r="A41" s="169">
        <v>5</v>
      </c>
      <c r="B41" s="60" t="s">
        <v>41</v>
      </c>
      <c r="C41" s="170" t="s">
        <v>178</v>
      </c>
      <c r="D41" s="171">
        <v>1.1000000000000001</v>
      </c>
      <c r="E41" s="171" t="s">
        <v>204</v>
      </c>
      <c r="F41" s="172" t="s">
        <v>29</v>
      </c>
      <c r="G41" s="161" t="s">
        <v>179</v>
      </c>
      <c r="H41" s="163" t="s">
        <v>295</v>
      </c>
      <c r="I41" s="173" t="s">
        <v>296</v>
      </c>
      <c r="J41" s="174" t="s">
        <v>30</v>
      </c>
      <c r="K41" s="161">
        <v>1</v>
      </c>
      <c r="L41" s="161" t="s">
        <v>168</v>
      </c>
      <c r="M41" s="174" t="s">
        <v>180</v>
      </c>
      <c r="N41" s="175"/>
      <c r="O41" s="176">
        <v>2881470</v>
      </c>
      <c r="P41" s="176">
        <v>800980</v>
      </c>
      <c r="Q41" s="176">
        <v>0</v>
      </c>
      <c r="R41" s="176">
        <v>800980</v>
      </c>
      <c r="S41" s="176">
        <v>439234</v>
      </c>
      <c r="T41" s="49">
        <v>2080490</v>
      </c>
      <c r="U41" s="244">
        <v>0.72</v>
      </c>
      <c r="V41" s="49">
        <v>361746</v>
      </c>
      <c r="W41" s="244">
        <v>0.13</v>
      </c>
      <c r="X41" s="77" t="s">
        <v>297</v>
      </c>
      <c r="Y41" s="177">
        <v>2080490</v>
      </c>
      <c r="Z41" s="178">
        <v>0</v>
      </c>
      <c r="AA41" s="179" t="s">
        <v>31</v>
      </c>
    </row>
    <row r="42" spans="1:27" ht="209" thickBot="1" x14ac:dyDescent="0.25">
      <c r="A42" s="180">
        <v>6</v>
      </c>
      <c r="B42" s="60" t="s">
        <v>41</v>
      </c>
      <c r="C42" s="181" t="s">
        <v>181</v>
      </c>
      <c r="D42" s="182">
        <v>2.1</v>
      </c>
      <c r="E42" s="182" t="s">
        <v>213</v>
      </c>
      <c r="F42" s="183" t="s">
        <v>22</v>
      </c>
      <c r="G42" s="183" t="s">
        <v>182</v>
      </c>
      <c r="H42" s="160" t="s">
        <v>298</v>
      </c>
      <c r="I42" s="184"/>
      <c r="J42" s="43" t="s">
        <v>183</v>
      </c>
      <c r="K42" s="46">
        <v>300</v>
      </c>
      <c r="L42" s="141" t="s">
        <v>236</v>
      </c>
      <c r="M42" s="43" t="s">
        <v>32</v>
      </c>
      <c r="N42" s="48"/>
      <c r="O42" s="156">
        <v>0</v>
      </c>
      <c r="P42" s="156">
        <v>0</v>
      </c>
      <c r="Q42" s="156">
        <v>0</v>
      </c>
      <c r="R42" s="156">
        <v>0</v>
      </c>
      <c r="S42" s="156">
        <v>0</v>
      </c>
      <c r="T42" s="49">
        <v>0</v>
      </c>
      <c r="U42" s="244"/>
      <c r="V42" s="49">
        <v>0</v>
      </c>
      <c r="W42" s="244"/>
      <c r="X42" s="77" t="s">
        <v>299</v>
      </c>
      <c r="Y42" s="157">
        <v>0</v>
      </c>
      <c r="Z42" s="158">
        <v>0</v>
      </c>
      <c r="AA42" s="138" t="s">
        <v>184</v>
      </c>
    </row>
    <row r="43" spans="1:27" ht="144" thickBot="1" x14ac:dyDescent="0.25">
      <c r="A43" s="53">
        <v>7</v>
      </c>
      <c r="B43" s="60" t="s">
        <v>41</v>
      </c>
      <c r="C43" s="124" t="s">
        <v>173</v>
      </c>
      <c r="D43" s="70">
        <v>1.1000000000000001</v>
      </c>
      <c r="E43" s="70" t="s">
        <v>204</v>
      </c>
      <c r="F43" s="71" t="s">
        <v>22</v>
      </c>
      <c r="G43" s="71" t="s">
        <v>26</v>
      </c>
      <c r="H43" s="163" t="s">
        <v>300</v>
      </c>
      <c r="I43" s="72" t="s">
        <v>301</v>
      </c>
      <c r="J43" s="43" t="s">
        <v>33</v>
      </c>
      <c r="K43" s="46">
        <v>27541</v>
      </c>
      <c r="L43" s="46" t="s">
        <v>168</v>
      </c>
      <c r="M43" s="43" t="s">
        <v>185</v>
      </c>
      <c r="N43" s="48"/>
      <c r="O43" s="156">
        <v>5042105</v>
      </c>
      <c r="P43" s="156">
        <v>912695</v>
      </c>
      <c r="Q43" s="156">
        <v>2043172</v>
      </c>
      <c r="R43" s="156">
        <v>2955867</v>
      </c>
      <c r="S43" s="156">
        <v>2622656</v>
      </c>
      <c r="T43" s="49">
        <v>2086238</v>
      </c>
      <c r="U43" s="244">
        <v>0.41</v>
      </c>
      <c r="V43" s="49">
        <v>333211</v>
      </c>
      <c r="W43" s="244">
        <v>7.0000000000000007E-2</v>
      </c>
      <c r="X43" s="77" t="s">
        <v>302</v>
      </c>
      <c r="Y43" s="157">
        <v>5042105</v>
      </c>
      <c r="Z43" s="158">
        <v>2998933</v>
      </c>
      <c r="AA43" s="53"/>
    </row>
    <row r="44" spans="1:27" ht="309" thickBot="1" x14ac:dyDescent="0.25">
      <c r="A44" s="53">
        <v>8</v>
      </c>
      <c r="B44" s="60" t="s">
        <v>41</v>
      </c>
      <c r="C44" s="124" t="s">
        <v>166</v>
      </c>
      <c r="D44" s="147">
        <v>2.2000000000000002</v>
      </c>
      <c r="E44" s="147" t="s">
        <v>215</v>
      </c>
      <c r="F44" s="46" t="s">
        <v>22</v>
      </c>
      <c r="G44" s="46" t="s">
        <v>186</v>
      </c>
      <c r="H44" s="117" t="s">
        <v>303</v>
      </c>
      <c r="I44" s="140" t="s">
        <v>25</v>
      </c>
      <c r="J44" s="46" t="s">
        <v>187</v>
      </c>
      <c r="K44" s="46">
        <v>40</v>
      </c>
      <c r="L44" s="185" t="s">
        <v>237</v>
      </c>
      <c r="M44" s="43" t="s">
        <v>188</v>
      </c>
      <c r="N44" s="48"/>
      <c r="O44" s="156">
        <v>291080</v>
      </c>
      <c r="P44" s="156">
        <v>167080</v>
      </c>
      <c r="Q44" s="156">
        <v>124000</v>
      </c>
      <c r="R44" s="156">
        <v>291080</v>
      </c>
      <c r="S44" s="156">
        <v>279983</v>
      </c>
      <c r="T44" s="49">
        <v>0</v>
      </c>
      <c r="U44" s="244">
        <v>0</v>
      </c>
      <c r="V44" s="49">
        <v>11097</v>
      </c>
      <c r="W44" s="244">
        <v>0.04</v>
      </c>
      <c r="X44" s="77" t="s">
        <v>304</v>
      </c>
      <c r="Y44" s="157">
        <v>124000</v>
      </c>
      <c r="Z44" s="158">
        <v>124000</v>
      </c>
      <c r="AA44" s="138" t="s">
        <v>189</v>
      </c>
    </row>
    <row r="45" spans="1:27" ht="131" thickBot="1" x14ac:dyDescent="0.25">
      <c r="A45" s="53">
        <v>9</v>
      </c>
      <c r="B45" s="60" t="s">
        <v>41</v>
      </c>
      <c r="C45" s="124" t="s">
        <v>170</v>
      </c>
      <c r="D45" s="151">
        <v>3.1</v>
      </c>
      <c r="E45" s="151" t="s">
        <v>207</v>
      </c>
      <c r="F45" s="46"/>
      <c r="G45" s="46" t="s">
        <v>167</v>
      </c>
      <c r="H45" s="117" t="s">
        <v>319</v>
      </c>
      <c r="I45" s="140" t="s">
        <v>25</v>
      </c>
      <c r="J45" s="46" t="s">
        <v>23</v>
      </c>
      <c r="K45" s="46">
        <v>1</v>
      </c>
      <c r="L45" s="46" t="s">
        <v>168</v>
      </c>
      <c r="M45" s="43" t="s">
        <v>34</v>
      </c>
      <c r="N45" s="48"/>
      <c r="O45" s="156">
        <v>15000</v>
      </c>
      <c r="P45" s="156">
        <v>0</v>
      </c>
      <c r="Q45" s="156">
        <v>15000</v>
      </c>
      <c r="R45" s="156">
        <v>15000</v>
      </c>
      <c r="S45" s="156">
        <v>15000</v>
      </c>
      <c r="T45" s="49">
        <v>0</v>
      </c>
      <c r="U45" s="244">
        <v>0</v>
      </c>
      <c r="V45" s="49">
        <v>0</v>
      </c>
      <c r="W45" s="244">
        <v>0</v>
      </c>
      <c r="X45" s="77" t="s">
        <v>320</v>
      </c>
      <c r="Y45" s="157">
        <v>15000</v>
      </c>
      <c r="Z45" s="158">
        <v>15000</v>
      </c>
      <c r="AA45" s="53"/>
    </row>
    <row r="46" spans="1:27" ht="248" thickBot="1" x14ac:dyDescent="0.25">
      <c r="A46" s="53">
        <v>10</v>
      </c>
      <c r="B46" s="60" t="s">
        <v>41</v>
      </c>
      <c r="C46" s="159" t="s">
        <v>170</v>
      </c>
      <c r="D46" s="151">
        <v>3.2</v>
      </c>
      <c r="E46" s="151" t="s">
        <v>214</v>
      </c>
      <c r="F46" s="46"/>
      <c r="G46" s="46" t="s">
        <v>190</v>
      </c>
      <c r="H46" s="117" t="s">
        <v>321</v>
      </c>
      <c r="I46" s="140" t="s">
        <v>25</v>
      </c>
      <c r="J46" s="46" t="s">
        <v>23</v>
      </c>
      <c r="K46" s="46">
        <v>2</v>
      </c>
      <c r="L46" s="46" t="s">
        <v>168</v>
      </c>
      <c r="M46" s="43" t="s">
        <v>35</v>
      </c>
      <c r="N46" s="48"/>
      <c r="O46" s="156">
        <v>45000</v>
      </c>
      <c r="P46" s="156">
        <v>0</v>
      </c>
      <c r="Q46" s="156">
        <v>45000</v>
      </c>
      <c r="R46" s="156">
        <v>45000</v>
      </c>
      <c r="S46" s="156">
        <v>45000</v>
      </c>
      <c r="T46" s="49">
        <v>0</v>
      </c>
      <c r="U46" s="244">
        <v>0</v>
      </c>
      <c r="V46" s="49">
        <v>0</v>
      </c>
      <c r="W46" s="244">
        <v>0</v>
      </c>
      <c r="X46" s="77" t="s">
        <v>320</v>
      </c>
      <c r="Y46" s="157">
        <v>45000</v>
      </c>
      <c r="Z46" s="158">
        <v>45000</v>
      </c>
      <c r="AA46" s="138" t="s">
        <v>36</v>
      </c>
    </row>
    <row r="47" spans="1:27" ht="357" thickBot="1" x14ac:dyDescent="0.25">
      <c r="A47" s="53">
        <v>11</v>
      </c>
      <c r="B47" s="60" t="s">
        <v>41</v>
      </c>
      <c r="C47" s="159" t="s">
        <v>37</v>
      </c>
      <c r="D47" s="139">
        <v>4.0999999999999996</v>
      </c>
      <c r="E47" s="139" t="s">
        <v>211</v>
      </c>
      <c r="F47" s="46" t="s">
        <v>22</v>
      </c>
      <c r="G47" s="46" t="s">
        <v>38</v>
      </c>
      <c r="H47" s="117" t="s">
        <v>322</v>
      </c>
      <c r="I47" s="140"/>
      <c r="J47" s="43" t="s">
        <v>191</v>
      </c>
      <c r="K47" s="46">
        <v>25</v>
      </c>
      <c r="L47" s="185" t="s">
        <v>238</v>
      </c>
      <c r="M47" s="43" t="s">
        <v>39</v>
      </c>
      <c r="N47" s="48"/>
      <c r="O47" s="156">
        <v>695342</v>
      </c>
      <c r="P47" s="156">
        <v>0</v>
      </c>
      <c r="Q47" s="156">
        <v>688457</v>
      </c>
      <c r="R47" s="156">
        <v>688457</v>
      </c>
      <c r="S47" s="156">
        <v>172847</v>
      </c>
      <c r="T47" s="49">
        <v>6885</v>
      </c>
      <c r="U47" s="244">
        <v>0.01</v>
      </c>
      <c r="V47" s="49">
        <v>515610</v>
      </c>
      <c r="W47" s="244">
        <v>0.74</v>
      </c>
      <c r="X47" s="77" t="s">
        <v>323</v>
      </c>
      <c r="Y47" s="157">
        <v>695342</v>
      </c>
      <c r="Z47" s="158">
        <v>688457</v>
      </c>
      <c r="AA47" s="53"/>
    </row>
    <row r="48" spans="1:27" ht="118" thickBot="1" x14ac:dyDescent="0.25">
      <c r="A48" s="53">
        <v>12</v>
      </c>
      <c r="B48" s="60" t="s">
        <v>41</v>
      </c>
      <c r="C48" s="124" t="s">
        <v>178</v>
      </c>
      <c r="D48" s="54">
        <v>1.1000000000000001</v>
      </c>
      <c r="E48" s="54" t="s">
        <v>204</v>
      </c>
      <c r="F48" s="46" t="s">
        <v>29</v>
      </c>
      <c r="G48" s="46" t="s">
        <v>179</v>
      </c>
      <c r="H48" s="117" t="s">
        <v>300</v>
      </c>
      <c r="I48" s="47" t="s">
        <v>324</v>
      </c>
      <c r="J48" s="43" t="s">
        <v>30</v>
      </c>
      <c r="K48" s="46">
        <v>1</v>
      </c>
      <c r="L48" s="46" t="s">
        <v>168</v>
      </c>
      <c r="M48" s="43" t="s">
        <v>40</v>
      </c>
      <c r="N48" s="48"/>
      <c r="O48" s="156">
        <v>70000</v>
      </c>
      <c r="P48" s="156">
        <v>70000</v>
      </c>
      <c r="Q48" s="156">
        <v>0</v>
      </c>
      <c r="R48" s="156">
        <v>70000</v>
      </c>
      <c r="S48" s="156">
        <v>70000</v>
      </c>
      <c r="T48" s="49">
        <v>0</v>
      </c>
      <c r="U48" s="244">
        <v>0</v>
      </c>
      <c r="V48" s="49">
        <v>0</v>
      </c>
      <c r="W48" s="244">
        <v>0</v>
      </c>
      <c r="X48" s="77" t="s">
        <v>297</v>
      </c>
      <c r="Y48" s="157">
        <v>70000</v>
      </c>
      <c r="Z48" s="158">
        <v>70000</v>
      </c>
      <c r="AA48" s="138"/>
    </row>
  </sheetData>
  <mergeCells count="6">
    <mergeCell ref="C1:O1"/>
    <mergeCell ref="C2:I2"/>
    <mergeCell ref="J2:N2"/>
    <mergeCell ref="O2:Z2"/>
    <mergeCell ref="O3:S3"/>
    <mergeCell ref="X3:Z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180A-B834-854B-AC5B-ECE7E90A6A71}">
  <dimension ref="A2:AA11"/>
  <sheetViews>
    <sheetView topLeftCell="A10" zoomScale="66" workbookViewId="0">
      <selection activeCell="J6" sqref="J6:J11"/>
    </sheetView>
  </sheetViews>
  <sheetFormatPr baseColWidth="10" defaultRowHeight="16" x14ac:dyDescent="0.2"/>
  <sheetData>
    <row r="2" spans="1:27"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409.6" customHeight="1" thickBot="1" x14ac:dyDescent="0.25">
      <c r="A6" s="213">
        <v>1</v>
      </c>
      <c r="B6" s="213" t="s">
        <v>76</v>
      </c>
      <c r="C6" s="212" t="s">
        <v>156</v>
      </c>
      <c r="D6" s="210">
        <v>4.0999999999999996</v>
      </c>
      <c r="E6" s="137" t="s">
        <v>211</v>
      </c>
      <c r="F6" s="207"/>
      <c r="G6" s="207" t="s">
        <v>58</v>
      </c>
      <c r="H6" s="207" t="s">
        <v>277</v>
      </c>
      <c r="I6" s="209"/>
      <c r="J6" s="208" t="s">
        <v>60</v>
      </c>
      <c r="K6" s="207">
        <v>20</v>
      </c>
      <c r="L6" s="207" t="s">
        <v>61</v>
      </c>
      <c r="M6" s="206" t="s">
        <v>157</v>
      </c>
      <c r="N6" s="204" t="s">
        <v>62</v>
      </c>
      <c r="O6" s="203">
        <v>194609</v>
      </c>
      <c r="P6" s="202">
        <v>539634</v>
      </c>
      <c r="Q6" s="202">
        <v>0</v>
      </c>
      <c r="R6" s="202">
        <v>345025</v>
      </c>
      <c r="S6" s="202">
        <v>191609</v>
      </c>
      <c r="T6" s="49">
        <v>-150416</v>
      </c>
      <c r="U6" s="244">
        <v>-0.77</v>
      </c>
      <c r="V6" s="49">
        <v>153416</v>
      </c>
      <c r="W6" s="244">
        <v>0.79</v>
      </c>
      <c r="X6" s="119" t="s">
        <v>224</v>
      </c>
      <c r="Y6" s="128">
        <v>863242</v>
      </c>
      <c r="Z6" s="129">
        <v>0</v>
      </c>
      <c r="AA6" s="138" t="s">
        <v>158</v>
      </c>
    </row>
    <row r="7" spans="1:27" ht="118" thickBot="1" x14ac:dyDescent="0.25">
      <c r="A7" t="s">
        <v>329</v>
      </c>
      <c r="D7" s="210">
        <v>4.0999999999999996</v>
      </c>
      <c r="E7" s="137" t="s">
        <v>211</v>
      </c>
      <c r="T7" s="49">
        <v>0</v>
      </c>
      <c r="U7" s="244" t="e">
        <v>#DIV/0!</v>
      </c>
      <c r="V7" s="49">
        <v>0</v>
      </c>
      <c r="W7" s="244" t="e">
        <v>#DIV/0!</v>
      </c>
      <c r="X7" s="119" t="s">
        <v>225</v>
      </c>
      <c r="Y7" s="128">
        <v>536896</v>
      </c>
      <c r="Z7" s="129">
        <v>91335</v>
      </c>
      <c r="AA7" s="138" t="s">
        <v>65</v>
      </c>
    </row>
    <row r="8" spans="1:27" ht="409.6" thickBot="1" x14ac:dyDescent="0.25">
      <c r="A8" s="53">
        <v>2</v>
      </c>
      <c r="B8" s="60" t="s">
        <v>76</v>
      </c>
      <c r="C8" s="43" t="s">
        <v>66</v>
      </c>
      <c r="D8" s="139">
        <v>4.2</v>
      </c>
      <c r="E8" s="139" t="s">
        <v>212</v>
      </c>
      <c r="F8" s="46"/>
      <c r="G8" s="46">
        <v>2</v>
      </c>
      <c r="H8" s="46" t="s">
        <v>226</v>
      </c>
      <c r="I8" s="140"/>
      <c r="J8" s="124" t="s">
        <v>159</v>
      </c>
      <c r="K8" s="124">
        <v>150</v>
      </c>
      <c r="L8" s="141" t="s">
        <v>227</v>
      </c>
      <c r="M8" s="43" t="s">
        <v>160</v>
      </c>
      <c r="N8" s="142" t="s">
        <v>62</v>
      </c>
      <c r="O8" s="119">
        <v>439034</v>
      </c>
      <c r="P8" s="120">
        <v>539678</v>
      </c>
      <c r="Q8" s="119">
        <v>0</v>
      </c>
      <c r="R8" s="119">
        <v>100642</v>
      </c>
      <c r="S8" s="119">
        <v>439034</v>
      </c>
      <c r="T8" s="49">
        <v>338392</v>
      </c>
      <c r="U8" s="244">
        <v>0.77</v>
      </c>
      <c r="V8" s="49">
        <v>-338392</v>
      </c>
      <c r="W8" s="244">
        <v>-0.77</v>
      </c>
      <c r="X8" s="119" t="s">
        <v>278</v>
      </c>
      <c r="Y8" s="128">
        <v>899929</v>
      </c>
      <c r="Z8" s="129">
        <v>0</v>
      </c>
      <c r="AA8" s="138" t="s">
        <v>161</v>
      </c>
    </row>
    <row r="9" spans="1:27" ht="409.6" thickBot="1" x14ac:dyDescent="0.25">
      <c r="A9" s="53">
        <v>3</v>
      </c>
      <c r="B9" s="20" t="s">
        <v>76</v>
      </c>
      <c r="C9" s="75" t="s">
        <v>68</v>
      </c>
      <c r="D9" s="143">
        <v>4.0999999999999996</v>
      </c>
      <c r="E9" s="136" t="s">
        <v>211</v>
      </c>
      <c r="F9" s="45"/>
      <c r="G9" s="17" t="s">
        <v>58</v>
      </c>
      <c r="H9" s="45" t="s">
        <v>226</v>
      </c>
      <c r="I9" s="140"/>
      <c r="J9" s="43" t="s">
        <v>59</v>
      </c>
      <c r="K9" s="43"/>
      <c r="L9" s="19" t="s">
        <v>61</v>
      </c>
      <c r="M9" s="113" t="s">
        <v>162</v>
      </c>
      <c r="N9" s="48" t="s">
        <v>163</v>
      </c>
      <c r="O9" s="119">
        <v>123850</v>
      </c>
      <c r="P9" s="119">
        <v>276343</v>
      </c>
      <c r="Q9" s="119">
        <v>0</v>
      </c>
      <c r="R9" s="119">
        <v>152493</v>
      </c>
      <c r="S9" s="119">
        <v>126850</v>
      </c>
      <c r="T9" s="49">
        <v>-28643</v>
      </c>
      <c r="U9" s="244">
        <v>-0.23</v>
      </c>
      <c r="V9" s="49">
        <v>25643</v>
      </c>
      <c r="W9" s="244">
        <v>0.21</v>
      </c>
      <c r="X9" s="119" t="s">
        <v>228</v>
      </c>
      <c r="Y9" s="128">
        <v>300000</v>
      </c>
      <c r="Z9" s="129">
        <v>0</v>
      </c>
      <c r="AA9" s="138" t="s">
        <v>164</v>
      </c>
    </row>
    <row r="10" spans="1:27" ht="409.6" thickBot="1" x14ac:dyDescent="0.25">
      <c r="A10" s="53">
        <v>5</v>
      </c>
      <c r="B10" s="60" t="s">
        <v>76</v>
      </c>
      <c r="C10" s="69" t="s">
        <v>72</v>
      </c>
      <c r="D10" s="139">
        <v>4.0999999999999996</v>
      </c>
      <c r="E10" s="139" t="s">
        <v>211</v>
      </c>
      <c r="F10" s="46"/>
      <c r="G10" s="46" t="s">
        <v>73</v>
      </c>
      <c r="H10" s="46" t="s">
        <v>279</v>
      </c>
      <c r="I10" s="140"/>
      <c r="J10" s="43" t="s">
        <v>64</v>
      </c>
      <c r="K10" s="46" t="s">
        <v>70</v>
      </c>
      <c r="L10" s="43" t="s">
        <v>230</v>
      </c>
      <c r="M10" s="43" t="s">
        <v>74</v>
      </c>
      <c r="N10" s="48" t="s">
        <v>75</v>
      </c>
      <c r="O10" s="119">
        <v>51629</v>
      </c>
      <c r="P10" s="119">
        <v>75169</v>
      </c>
      <c r="Q10" s="119">
        <v>0</v>
      </c>
      <c r="R10" s="119">
        <v>23541</v>
      </c>
      <c r="S10" s="119">
        <v>51629</v>
      </c>
      <c r="T10" s="49">
        <v>28088</v>
      </c>
      <c r="U10" s="244">
        <v>0.54</v>
      </c>
      <c r="V10" s="49">
        <v>-28088</v>
      </c>
      <c r="W10" s="244">
        <v>-0.54</v>
      </c>
      <c r="X10" s="119" t="s">
        <v>231</v>
      </c>
      <c r="Y10" s="128">
        <v>100000</v>
      </c>
      <c r="Z10" s="129">
        <v>0</v>
      </c>
      <c r="AA10" s="138" t="s">
        <v>77</v>
      </c>
    </row>
    <row r="11" spans="1:27" ht="357" thickBot="1" x14ac:dyDescent="0.25">
      <c r="A11" s="53">
        <v>11</v>
      </c>
      <c r="B11" s="60" t="s">
        <v>41</v>
      </c>
      <c r="C11" s="159" t="s">
        <v>37</v>
      </c>
      <c r="D11" s="139">
        <v>4.0999999999999996</v>
      </c>
      <c r="E11" s="139" t="s">
        <v>211</v>
      </c>
      <c r="F11" s="46" t="s">
        <v>22</v>
      </c>
      <c r="G11" s="46" t="s">
        <v>38</v>
      </c>
      <c r="H11" s="117" t="s">
        <v>322</v>
      </c>
      <c r="I11" s="140"/>
      <c r="J11" s="43" t="s">
        <v>191</v>
      </c>
      <c r="K11" s="46">
        <v>25</v>
      </c>
      <c r="L11" s="185" t="s">
        <v>238</v>
      </c>
      <c r="M11" s="43" t="s">
        <v>39</v>
      </c>
      <c r="N11" s="48"/>
      <c r="O11" s="156">
        <v>695342</v>
      </c>
      <c r="P11" s="156">
        <v>0</v>
      </c>
      <c r="Q11" s="156">
        <v>688457</v>
      </c>
      <c r="R11" s="156">
        <v>688457</v>
      </c>
      <c r="S11" s="156">
        <v>172847</v>
      </c>
      <c r="T11" s="49">
        <v>6885</v>
      </c>
      <c r="U11" s="244">
        <v>0.01</v>
      </c>
      <c r="V11" s="49">
        <v>515610</v>
      </c>
      <c r="W11" s="244">
        <v>0.74</v>
      </c>
      <c r="X11" s="77" t="s">
        <v>323</v>
      </c>
      <c r="Y11" s="157">
        <v>695342</v>
      </c>
      <c r="Z11" s="158">
        <v>688457</v>
      </c>
      <c r="AA11" s="53"/>
    </row>
  </sheetData>
  <mergeCells count="6">
    <mergeCell ref="C2:O2"/>
    <mergeCell ref="C3:I3"/>
    <mergeCell ref="J3:N3"/>
    <mergeCell ref="O4:S4"/>
    <mergeCell ref="O3:Z3"/>
    <mergeCell ref="X4:Z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1D04-1D18-DB49-A919-776FB354DCC7}">
  <dimension ref="A3:L5"/>
  <sheetViews>
    <sheetView zoomScale="50" zoomScaleNormal="66" workbookViewId="0">
      <selection activeCell="B5" sqref="B5"/>
    </sheetView>
  </sheetViews>
  <sheetFormatPr baseColWidth="10" defaultRowHeight="16" x14ac:dyDescent="0.2"/>
  <cols>
    <col min="1" max="1" width="21.5" customWidth="1"/>
  </cols>
  <sheetData>
    <row r="3" spans="1:12" ht="17" thickBot="1" x14ac:dyDescent="0.25">
      <c r="A3" s="15"/>
      <c r="B3" s="228" t="s">
        <v>195</v>
      </c>
      <c r="C3" s="228"/>
      <c r="D3" s="228"/>
      <c r="E3" s="228"/>
      <c r="F3" s="228" t="s">
        <v>196</v>
      </c>
      <c r="G3" s="228"/>
      <c r="H3" s="228" t="s">
        <v>197</v>
      </c>
      <c r="I3" s="228"/>
      <c r="J3" s="228"/>
      <c r="K3" s="228" t="s">
        <v>198</v>
      </c>
      <c r="L3" s="228"/>
    </row>
    <row r="4" spans="1:12" ht="40" thickBot="1" x14ac:dyDescent="0.25">
      <c r="B4" s="1" t="s">
        <v>204</v>
      </c>
      <c r="C4" s="3" t="s">
        <v>206</v>
      </c>
      <c r="D4" s="2" t="s">
        <v>209</v>
      </c>
      <c r="E4" s="2" t="s">
        <v>309</v>
      </c>
      <c r="F4" s="7" t="s">
        <v>213</v>
      </c>
      <c r="G4" s="8" t="s">
        <v>305</v>
      </c>
      <c r="H4" s="5" t="s">
        <v>207</v>
      </c>
      <c r="I4" s="5" t="s">
        <v>306</v>
      </c>
      <c r="J4" s="4" t="s">
        <v>307</v>
      </c>
      <c r="K4" s="16" t="s">
        <v>308</v>
      </c>
      <c r="L4" s="6" t="s">
        <v>212</v>
      </c>
    </row>
    <row r="5" spans="1:12" x14ac:dyDescent="0.2">
      <c r="A5" t="s">
        <v>18</v>
      </c>
      <c r="B5" s="12">
        <f>SUM('Axis 1 Data'!S6,'Axis 1 Data'!S7,'Axis 1 Data'!S8,'Axis 1 Data'!S9,'Axis 1 Data'!S10,'Axis 1 Data'!S11,'Axis 1 Data'!S12,'Axis 1 Data'!S17,'Axis 1 Data'!S18,'Axis 1 Data'!S19,'Axis 1 Data'!S20,'Axis 1 Data'!S21)</f>
        <v>3964811.41</v>
      </c>
      <c r="C5">
        <f>SUM('Axis 1 Data'!S13)</f>
        <v>12682</v>
      </c>
      <c r="D5" s="12">
        <f>SUM('Axis 1 Data'!S14,'Axis 1 Data'!S15)</f>
        <v>1018666</v>
      </c>
      <c r="E5" s="12">
        <f>SUM('Axis 1 Data'!S16)</f>
        <v>40000</v>
      </c>
      <c r="F5">
        <f>SUM('Axis 2 Data'!S6,'Axis 2 Data'!S7,'Axis 2 Data'!S8,'Axis 2 Data'!S9,'Axis 2 Data'!S11)</f>
        <v>182000</v>
      </c>
      <c r="G5">
        <f>SUM('Axis 2 Data'!S10,'Axis 2 Data'!S12)</f>
        <v>517028</v>
      </c>
      <c r="H5">
        <f>SUM('Axis 3 Data'!S6,'Axis 3 Data'!S7,'Axis 3 Data'!S13,'Axis 3 Data'!S15,'Axis 3 Data'!S16)</f>
        <v>653208</v>
      </c>
      <c r="I5" s="12">
        <f>SUM('Axis 3 Data'!S8,'Axis 3 Data'!S9,'Axis 3 Data'!S10,'Axis 3 Data'!S11,'Axis 3 Data'!S12)</f>
        <v>293004</v>
      </c>
      <c r="J5">
        <f>SUM('Axis 3 Data'!S14,'Axis 3 Data'!S17)</f>
        <v>90000</v>
      </c>
      <c r="K5" s="12">
        <f>SUM('Axis 4 Data'!S6,'Axis 4 Data'!S9,'Axis 4 Data'!S10,'Axis 4 Data'!S11)</f>
        <v>542935</v>
      </c>
      <c r="L5" s="12">
        <f>SUM('Axis 4 Data'!S8)</f>
        <v>439034</v>
      </c>
    </row>
  </sheetData>
  <mergeCells count="4">
    <mergeCell ref="B3:E3"/>
    <mergeCell ref="F3:G3"/>
    <mergeCell ref="H3:J3"/>
    <mergeCell ref="K3:L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B7009-88C8-614A-A2DF-C748A50468BC}">
  <dimension ref="A3:G9"/>
  <sheetViews>
    <sheetView zoomScale="50" workbookViewId="0">
      <selection activeCell="A3" sqref="A3:E8"/>
    </sheetView>
  </sheetViews>
  <sheetFormatPr baseColWidth="10" defaultRowHeight="16" x14ac:dyDescent="0.2"/>
  <cols>
    <col min="1" max="1" width="31.1640625" customWidth="1"/>
    <col min="2" max="2" width="14.83203125" customWidth="1"/>
    <col min="3" max="3" width="27.83203125" customWidth="1"/>
    <col min="4" max="4" width="21" customWidth="1"/>
    <col min="5" max="5" width="32.83203125" customWidth="1"/>
    <col min="6" max="6" width="13.5" customWidth="1"/>
  </cols>
  <sheetData>
    <row r="3" spans="1:7" x14ac:dyDescent="0.2">
      <c r="A3" s="11"/>
      <c r="B3" s="10" t="s">
        <v>195</v>
      </c>
      <c r="C3" s="10" t="s">
        <v>196</v>
      </c>
      <c r="D3" s="10" t="s">
        <v>197</v>
      </c>
      <c r="E3" s="10" t="s">
        <v>198</v>
      </c>
      <c r="F3" s="10"/>
      <c r="G3" s="9"/>
    </row>
    <row r="4" spans="1:7" x14ac:dyDescent="0.2">
      <c r="A4" t="s">
        <v>15</v>
      </c>
      <c r="B4" s="12">
        <f>SUM('Axis 1 Data'!O6:O21)</f>
        <v>10102230</v>
      </c>
      <c r="C4" s="12">
        <f>SUM('Axis 2 Data'!O6:O12)</f>
        <v>857705</v>
      </c>
      <c r="D4" s="12">
        <f>SUM('Axis 3 Data'!O6:O17)</f>
        <v>1073910</v>
      </c>
      <c r="E4" s="12">
        <f>SUM('Axis 4 Data'!O6:O11)</f>
        <v>1504464</v>
      </c>
      <c r="F4" s="12"/>
    </row>
    <row r="5" spans="1:7" x14ac:dyDescent="0.2">
      <c r="A5" t="s">
        <v>16</v>
      </c>
      <c r="B5" s="12">
        <f>SUM('Axis 1 Data'!P6:P21)</f>
        <v>3441825</v>
      </c>
      <c r="C5" s="12">
        <f>SUM('Axis 2 Data'!P6:P12)</f>
        <v>629067</v>
      </c>
      <c r="D5" s="12">
        <f>SUM('Axis 3 Data'!P6:P17)</f>
        <v>240116</v>
      </c>
      <c r="E5" s="12">
        <f>SUM('Axis 4 Data'!P6:P11)</f>
        <v>1430824</v>
      </c>
      <c r="F5" s="12"/>
    </row>
    <row r="6" spans="1:7" x14ac:dyDescent="0.2">
      <c r="A6" t="s">
        <v>17</v>
      </c>
      <c r="B6" s="12">
        <f>SUM('Axis 1 Data'!Q6:Q21)</f>
        <v>2703110</v>
      </c>
      <c r="C6" s="12">
        <f>SUM('Axis 2 Data'!Q6:Q12)</f>
        <v>400862</v>
      </c>
      <c r="D6" s="12">
        <f>SUM('Axis 3 Data'!Q6:Q17)</f>
        <v>805594</v>
      </c>
      <c r="E6" s="12">
        <f>SUM('Axis 4 Data'!Q6:Q11)</f>
        <v>688457</v>
      </c>
      <c r="F6" s="12"/>
    </row>
    <row r="7" spans="1:7" x14ac:dyDescent="0.2">
      <c r="A7" t="s">
        <v>138</v>
      </c>
      <c r="B7" s="12">
        <f>SUM('Axis 1 Data'!R6:R21)</f>
        <v>6161833</v>
      </c>
      <c r="C7" s="12">
        <f>SUM('Axis 2 Data'!R6:R12)</f>
        <v>625929</v>
      </c>
      <c r="D7" s="12">
        <f>SUM('Axis 3 Data'!R6:R17)</f>
        <v>867982</v>
      </c>
      <c r="E7" s="12">
        <f>SUM('Axis 4 Data'!R6:R11)</f>
        <v>1310158</v>
      </c>
      <c r="F7" s="12"/>
    </row>
    <row r="8" spans="1:7" x14ac:dyDescent="0.2">
      <c r="A8" t="s">
        <v>18</v>
      </c>
      <c r="B8" s="12">
        <f>SUM('Axis 1 Data'!S6:S21)</f>
        <v>5036159.41</v>
      </c>
      <c r="C8" s="12">
        <f>SUM('Axis 2 Data'!S6:S12)</f>
        <v>699028</v>
      </c>
      <c r="D8" s="12">
        <f>SUM('Axis 3 Data'!S6:S17)</f>
        <v>1036212</v>
      </c>
      <c r="E8" s="12">
        <f>SUM('Axis 4 Data'!S6:S11)</f>
        <v>981969</v>
      </c>
      <c r="F8" s="12"/>
    </row>
    <row r="9" spans="1:7" x14ac:dyDescent="0.2">
      <c r="A9" s="9" t="s">
        <v>199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C5FF-491C-C042-82B2-86B65E5E26D3}">
  <dimension ref="A3:R12"/>
  <sheetViews>
    <sheetView zoomScale="89" workbookViewId="0">
      <selection activeCell="A3" sqref="A3:G8"/>
    </sheetView>
  </sheetViews>
  <sheetFormatPr baseColWidth="10" defaultRowHeight="16" x14ac:dyDescent="0.2"/>
  <cols>
    <col min="1" max="1" width="30.33203125" customWidth="1"/>
  </cols>
  <sheetData>
    <row r="3" spans="1:18" s="11" customFormat="1" x14ac:dyDescent="0.2">
      <c r="B3" s="10" t="s">
        <v>80</v>
      </c>
      <c r="C3" s="10" t="s">
        <v>119</v>
      </c>
      <c r="D3" s="10" t="s">
        <v>76</v>
      </c>
      <c r="E3" s="10" t="s">
        <v>193</v>
      </c>
      <c r="F3" s="10" t="s">
        <v>41</v>
      </c>
      <c r="G3" s="10" t="s">
        <v>194</v>
      </c>
    </row>
    <row r="4" spans="1:18" x14ac:dyDescent="0.2">
      <c r="A4" t="s">
        <v>15</v>
      </c>
      <c r="B4">
        <f>SUM(UNFPA!O6:O17)</f>
        <v>154749</v>
      </c>
      <c r="C4" s="12">
        <f>SUM(UNICEF!O6:O10)</f>
        <v>2039388</v>
      </c>
      <c r="D4" s="12">
        <f>SUM(FAO!O6:O12)</f>
        <v>1008050</v>
      </c>
      <c r="E4">
        <f>SUM(UNECA!O6:O12)</f>
        <v>304000</v>
      </c>
      <c r="F4">
        <f>SUM(UNDP!O6:O17)</f>
        <v>10032122</v>
      </c>
      <c r="G4">
        <f>SUM(B4:F4)</f>
        <v>13538309</v>
      </c>
    </row>
    <row r="5" spans="1:18" x14ac:dyDescent="0.2">
      <c r="A5" t="s">
        <v>16</v>
      </c>
      <c r="B5">
        <f>SUM(UNFPA!P6:P17)</f>
        <v>48717</v>
      </c>
      <c r="C5" s="12">
        <f>SUM(UNICEF!P6:P10)</f>
        <v>1643721</v>
      </c>
      <c r="D5" s="12">
        <f>SUM(FAO!P6:P12)</f>
        <v>1629652</v>
      </c>
      <c r="E5">
        <f>SUM(UNECA!P6:P12)</f>
        <v>304000</v>
      </c>
      <c r="F5">
        <f>SUM(UNDP!P6:P17)</f>
        <v>2115742</v>
      </c>
      <c r="G5">
        <f t="shared" ref="G5:G8" si="0">SUM(B5:F5)</f>
        <v>5741832</v>
      </c>
    </row>
    <row r="6" spans="1:18" x14ac:dyDescent="0.2">
      <c r="A6" t="s">
        <v>17</v>
      </c>
      <c r="B6">
        <f>SUM(UNFPA!Q6:Q17)</f>
        <v>106032</v>
      </c>
      <c r="C6" s="12">
        <f>SUM(UNICEF!Q6:Q10)</f>
        <v>570000</v>
      </c>
      <c r="D6" s="12">
        <f>SUM(FAO!Q6:Q12)</f>
        <v>0</v>
      </c>
      <c r="E6">
        <f>SUM(UNECA!Q6:Q12)</f>
        <v>209000</v>
      </c>
      <c r="F6">
        <f>SUM(UNDP!Q6:Q17)</f>
        <v>3712991</v>
      </c>
      <c r="G6">
        <f t="shared" si="0"/>
        <v>4598023</v>
      </c>
    </row>
    <row r="7" spans="1:18" x14ac:dyDescent="0.2">
      <c r="A7" t="s">
        <v>138</v>
      </c>
      <c r="B7">
        <f>SUM(UNFPA!R6:R17)</f>
        <v>159080</v>
      </c>
      <c r="C7" s="12">
        <f>SUM(UNICEF!R6:R10)</f>
        <v>2261388</v>
      </c>
      <c r="D7" s="12">
        <f>SUM(FAO!R6:R12)</f>
        <v>621701</v>
      </c>
      <c r="E7">
        <f>SUM(UNECA!R6:R12)</f>
        <v>95000</v>
      </c>
      <c r="F7">
        <f>SUM(UNDP!R6:R17)</f>
        <v>5828733</v>
      </c>
      <c r="G7">
        <f t="shared" si="0"/>
        <v>8965902</v>
      </c>
    </row>
    <row r="8" spans="1:18" x14ac:dyDescent="0.2">
      <c r="A8" t="s">
        <v>18</v>
      </c>
      <c r="B8">
        <f>SUM(UNFPA!S6:S17)</f>
        <v>157813</v>
      </c>
      <c r="C8" s="12">
        <f>SUM(UNICEF!S6:S10)</f>
        <v>1838054</v>
      </c>
      <c r="D8" s="12">
        <f>SUM(FAO!S6:S12)</f>
        <v>1007950</v>
      </c>
      <c r="E8">
        <f>SUM(UNECA!S6:S12)</f>
        <v>184000</v>
      </c>
      <c r="F8">
        <f>SUM(UNDP!S6:S17)</f>
        <v>4565551.41</v>
      </c>
      <c r="G8">
        <f t="shared" si="0"/>
        <v>7753368.4100000001</v>
      </c>
    </row>
    <row r="12" spans="1:18" x14ac:dyDescent="0.2">
      <c r="Q12" s="12"/>
      <c r="R12" s="1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639BC-F91B-4D41-B0BD-A2D3DB8B7125}">
  <dimension ref="A3:G8"/>
  <sheetViews>
    <sheetView zoomScale="75" workbookViewId="0">
      <selection activeCell="M18" sqref="M18"/>
    </sheetView>
  </sheetViews>
  <sheetFormatPr baseColWidth="10" defaultRowHeight="16" x14ac:dyDescent="0.2"/>
  <cols>
    <col min="1" max="1" width="32.6640625" customWidth="1"/>
  </cols>
  <sheetData>
    <row r="3" spans="1:7" x14ac:dyDescent="0.2">
      <c r="B3" s="10" t="s">
        <v>80</v>
      </c>
      <c r="C3" s="10" t="s">
        <v>119</v>
      </c>
      <c r="D3" s="10" t="s">
        <v>76</v>
      </c>
      <c r="E3" s="10" t="s">
        <v>193</v>
      </c>
      <c r="F3" s="10" t="s">
        <v>41</v>
      </c>
      <c r="G3" s="10" t="s">
        <v>194</v>
      </c>
    </row>
    <row r="4" spans="1:7" x14ac:dyDescent="0.2">
      <c r="A4" t="s">
        <v>195</v>
      </c>
      <c r="B4">
        <v>8</v>
      </c>
      <c r="C4">
        <v>5</v>
      </c>
      <c r="D4">
        <v>0</v>
      </c>
      <c r="E4">
        <v>0</v>
      </c>
      <c r="F4">
        <v>4</v>
      </c>
      <c r="G4">
        <f>SUM(B4:F4)</f>
        <v>17</v>
      </c>
    </row>
    <row r="5" spans="1:7" x14ac:dyDescent="0.2">
      <c r="A5" t="s">
        <v>196</v>
      </c>
      <c r="B5">
        <v>0</v>
      </c>
      <c r="C5">
        <v>0</v>
      </c>
      <c r="D5">
        <v>0</v>
      </c>
      <c r="E5">
        <v>4</v>
      </c>
      <c r="F5">
        <v>3</v>
      </c>
      <c r="G5">
        <f t="shared" ref="G5:G7" si="0">SUM(B5:F5)</f>
        <v>7</v>
      </c>
    </row>
    <row r="6" spans="1:7" x14ac:dyDescent="0.2">
      <c r="A6" t="s">
        <v>197</v>
      </c>
      <c r="B6">
        <v>4</v>
      </c>
      <c r="C6">
        <v>0</v>
      </c>
      <c r="D6">
        <v>1</v>
      </c>
      <c r="E6">
        <v>2</v>
      </c>
      <c r="F6">
        <v>4</v>
      </c>
      <c r="G6">
        <f t="shared" si="0"/>
        <v>11</v>
      </c>
    </row>
    <row r="7" spans="1:7" x14ac:dyDescent="0.2">
      <c r="A7" t="s">
        <v>198</v>
      </c>
      <c r="B7">
        <v>0</v>
      </c>
      <c r="C7">
        <v>0</v>
      </c>
      <c r="D7">
        <v>4</v>
      </c>
      <c r="E7">
        <v>0</v>
      </c>
      <c r="F7">
        <v>1</v>
      </c>
      <c r="G7">
        <f t="shared" si="0"/>
        <v>5</v>
      </c>
    </row>
    <row r="8" spans="1:7" x14ac:dyDescent="0.2">
      <c r="A8" s="9" t="s">
        <v>199</v>
      </c>
      <c r="B8">
        <f>SUM(B4:B7)</f>
        <v>12</v>
      </c>
      <c r="C8">
        <f t="shared" ref="C8:F8" si="1">SUM(C4:C7)</f>
        <v>5</v>
      </c>
      <c r="D8">
        <f t="shared" si="1"/>
        <v>5</v>
      </c>
      <c r="E8">
        <f t="shared" si="1"/>
        <v>6</v>
      </c>
      <c r="F8">
        <f t="shared" si="1"/>
        <v>12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85967-530B-9E40-BCBF-33A4EDD39C02}">
  <dimension ref="B4:G8"/>
  <sheetViews>
    <sheetView zoomScale="82" workbookViewId="0">
      <selection activeCell="G25" sqref="G25"/>
    </sheetView>
  </sheetViews>
  <sheetFormatPr baseColWidth="10" defaultRowHeight="16" x14ac:dyDescent="0.2"/>
  <cols>
    <col min="1" max="1" width="10.6640625" customWidth="1"/>
    <col min="2" max="2" width="23.1640625" customWidth="1"/>
  </cols>
  <sheetData>
    <row r="4" spans="2:7" x14ac:dyDescent="0.2">
      <c r="C4" s="10" t="s">
        <v>80</v>
      </c>
      <c r="D4" s="10" t="s">
        <v>119</v>
      </c>
      <c r="E4" s="10" t="s">
        <v>76</v>
      </c>
      <c r="F4" s="10" t="s">
        <v>193</v>
      </c>
      <c r="G4" s="10" t="s">
        <v>41</v>
      </c>
    </row>
    <row r="5" spans="2:7" x14ac:dyDescent="0.2">
      <c r="B5" t="s">
        <v>195</v>
      </c>
      <c r="C5">
        <v>1</v>
      </c>
      <c r="D5">
        <v>1</v>
      </c>
      <c r="E5">
        <v>0</v>
      </c>
      <c r="F5">
        <v>0</v>
      </c>
      <c r="G5">
        <v>1</v>
      </c>
    </row>
    <row r="6" spans="2:7" x14ac:dyDescent="0.2">
      <c r="B6" t="s">
        <v>196</v>
      </c>
      <c r="C6">
        <v>0</v>
      </c>
      <c r="D6">
        <v>0</v>
      </c>
      <c r="E6">
        <v>0</v>
      </c>
      <c r="F6">
        <v>1</v>
      </c>
      <c r="G6">
        <v>0</v>
      </c>
    </row>
    <row r="7" spans="2:7" x14ac:dyDescent="0.2">
      <c r="B7" t="s">
        <v>197</v>
      </c>
      <c r="C7">
        <v>1</v>
      </c>
      <c r="D7">
        <v>1</v>
      </c>
      <c r="E7">
        <v>1</v>
      </c>
      <c r="F7">
        <v>1</v>
      </c>
      <c r="G7">
        <v>1</v>
      </c>
    </row>
    <row r="8" spans="2:7" x14ac:dyDescent="0.2">
      <c r="B8" t="s">
        <v>198</v>
      </c>
      <c r="C8">
        <v>0</v>
      </c>
      <c r="D8">
        <v>0</v>
      </c>
      <c r="E8">
        <v>1</v>
      </c>
      <c r="F8">
        <v>0</v>
      </c>
      <c r="G8">
        <v>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03293-9474-8148-A3D9-A246E7C1248B}">
  <dimension ref="A3:H4"/>
  <sheetViews>
    <sheetView zoomScale="125" zoomScaleNormal="53" workbookViewId="0">
      <selection activeCell="G16" sqref="G16"/>
    </sheetView>
  </sheetViews>
  <sheetFormatPr baseColWidth="10" defaultRowHeight="16" x14ac:dyDescent="0.2"/>
  <cols>
    <col min="6" max="6" width="13.33203125" customWidth="1"/>
    <col min="7" max="7" width="13.1640625" customWidth="1"/>
  </cols>
  <sheetData>
    <row r="3" spans="1:8" x14ac:dyDescent="0.2">
      <c r="B3" t="s">
        <v>331</v>
      </c>
      <c r="C3" t="s">
        <v>332</v>
      </c>
      <c r="D3" t="s">
        <v>333</v>
      </c>
      <c r="E3" t="s">
        <v>336</v>
      </c>
      <c r="F3" t="s">
        <v>335</v>
      </c>
      <c r="G3" t="s">
        <v>337</v>
      </c>
      <c r="H3" t="s">
        <v>338</v>
      </c>
    </row>
    <row r="4" spans="1:8" x14ac:dyDescent="0.2">
      <c r="A4" t="s">
        <v>199</v>
      </c>
      <c r="B4">
        <v>33</v>
      </c>
      <c r="C4">
        <v>7</v>
      </c>
      <c r="D4">
        <v>7</v>
      </c>
      <c r="E4">
        <v>3</v>
      </c>
      <c r="F4">
        <v>4</v>
      </c>
      <c r="G4">
        <v>4</v>
      </c>
      <c r="H4">
        <v>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5EEA-12C2-B245-9CD7-5A43AE4865AD}">
  <dimension ref="B3:I36"/>
  <sheetViews>
    <sheetView zoomScale="75" workbookViewId="0">
      <selection activeCell="E33" sqref="E33"/>
    </sheetView>
  </sheetViews>
  <sheetFormatPr baseColWidth="10" defaultRowHeight="16" x14ac:dyDescent="0.2"/>
  <cols>
    <col min="2" max="2" width="13.5" customWidth="1"/>
    <col min="3" max="3" width="18.33203125" customWidth="1"/>
    <col min="4" max="4" width="18.6640625" customWidth="1"/>
    <col min="5" max="5" width="22" customWidth="1"/>
  </cols>
  <sheetData>
    <row r="3" spans="2:9" x14ac:dyDescent="0.2">
      <c r="B3" s="14"/>
      <c r="C3" s="10" t="s">
        <v>195</v>
      </c>
      <c r="D3" s="10" t="s">
        <v>196</v>
      </c>
      <c r="E3" s="10" t="s">
        <v>197</v>
      </c>
      <c r="F3" s="10" t="s">
        <v>198</v>
      </c>
      <c r="G3" s="10" t="s">
        <v>199</v>
      </c>
      <c r="H3" s="14"/>
      <c r="I3" s="14"/>
    </row>
    <row r="4" spans="2:9" x14ac:dyDescent="0.2">
      <c r="B4" s="14" t="s">
        <v>331</v>
      </c>
      <c r="C4" s="267">
        <v>10</v>
      </c>
      <c r="D4">
        <v>5</v>
      </c>
      <c r="E4">
        <v>22</v>
      </c>
      <c r="F4">
        <v>4</v>
      </c>
      <c r="H4" s="14"/>
      <c r="I4" s="14"/>
    </row>
    <row r="5" spans="2:9" x14ac:dyDescent="0.2">
      <c r="B5" s="14" t="s">
        <v>332</v>
      </c>
      <c r="C5" s="267">
        <v>6</v>
      </c>
      <c r="D5">
        <v>0</v>
      </c>
      <c r="E5">
        <v>2</v>
      </c>
      <c r="F5">
        <v>0</v>
      </c>
    </row>
    <row r="6" spans="2:9" x14ac:dyDescent="0.2">
      <c r="B6" s="14" t="s">
        <v>333</v>
      </c>
      <c r="C6" s="267">
        <v>6</v>
      </c>
      <c r="D6">
        <v>2</v>
      </c>
      <c r="E6">
        <v>0</v>
      </c>
      <c r="F6">
        <v>0</v>
      </c>
    </row>
    <row r="7" spans="2:9" x14ac:dyDescent="0.2">
      <c r="B7" s="14" t="s">
        <v>336</v>
      </c>
      <c r="C7" s="14">
        <v>1</v>
      </c>
      <c r="D7">
        <v>0</v>
      </c>
      <c r="E7">
        <v>2</v>
      </c>
      <c r="F7">
        <v>0</v>
      </c>
    </row>
    <row r="8" spans="2:9" x14ac:dyDescent="0.2">
      <c r="B8" s="14" t="s">
        <v>335</v>
      </c>
      <c r="C8" s="14">
        <v>0</v>
      </c>
      <c r="D8">
        <v>3</v>
      </c>
      <c r="E8">
        <v>1</v>
      </c>
      <c r="F8">
        <v>0</v>
      </c>
    </row>
    <row r="9" spans="2:9" x14ac:dyDescent="0.2">
      <c r="B9" s="14" t="s">
        <v>337</v>
      </c>
      <c r="C9" s="14">
        <v>2</v>
      </c>
      <c r="D9">
        <v>2</v>
      </c>
      <c r="E9">
        <v>0</v>
      </c>
      <c r="F9">
        <v>0</v>
      </c>
    </row>
    <row r="10" spans="2:9" x14ac:dyDescent="0.2">
      <c r="B10" s="14" t="s">
        <v>338</v>
      </c>
      <c r="C10" s="14">
        <v>1</v>
      </c>
      <c r="D10">
        <v>1</v>
      </c>
      <c r="E10">
        <v>0</v>
      </c>
      <c r="F10">
        <v>0</v>
      </c>
    </row>
    <row r="11" spans="2:9" x14ac:dyDescent="0.2">
      <c r="B11" s="14" t="s">
        <v>199</v>
      </c>
      <c r="C11" s="267">
        <f>SUM(C4:C10)</f>
        <v>26</v>
      </c>
      <c r="D11">
        <f>SUM(D4:D10)</f>
        <v>13</v>
      </c>
      <c r="E11">
        <f>SUM(E4:E10)</f>
        <v>27</v>
      </c>
      <c r="F11">
        <f>SUM(F4:F10)</f>
        <v>4</v>
      </c>
    </row>
    <row r="12" spans="2:9" x14ac:dyDescent="0.2">
      <c r="B12" s="14"/>
      <c r="C12" s="267"/>
    </row>
    <row r="13" spans="2:9" x14ac:dyDescent="0.2">
      <c r="B13" s="14"/>
      <c r="C13" s="267"/>
    </row>
    <row r="14" spans="2:9" x14ac:dyDescent="0.2">
      <c r="B14" s="14"/>
      <c r="C14" s="14"/>
    </row>
    <row r="15" spans="2:9" x14ac:dyDescent="0.2">
      <c r="B15" s="14"/>
      <c r="C15" s="14"/>
    </row>
    <row r="16" spans="2:9" x14ac:dyDescent="0.2">
      <c r="B16" s="14"/>
      <c r="C16" s="14"/>
    </row>
    <row r="17" spans="2:3" x14ac:dyDescent="0.2">
      <c r="B17" s="14"/>
      <c r="C17" s="14"/>
    </row>
    <row r="36" ht="18" customHeight="1" x14ac:dyDescent="0.2"/>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8B23-DBC3-C945-B79B-03891A5FAAB8}">
  <dimension ref="B4:O49"/>
  <sheetViews>
    <sheetView topLeftCell="B1" zoomScale="65" workbookViewId="0">
      <selection activeCell="T13" sqref="T13"/>
    </sheetView>
  </sheetViews>
  <sheetFormatPr baseColWidth="10" defaultRowHeight="16" x14ac:dyDescent="0.2"/>
  <cols>
    <col min="1" max="1" width="0.5" customWidth="1"/>
    <col min="2" max="2" width="33.33203125" customWidth="1"/>
    <col min="3" max="3" width="20.5" customWidth="1"/>
    <col min="4" max="4" width="16" customWidth="1"/>
    <col min="11" max="11" width="12.6640625" bestFit="1" customWidth="1"/>
  </cols>
  <sheetData>
    <row r="4" spans="2:15" ht="17" thickBot="1" x14ac:dyDescent="0.25">
      <c r="B4" s="199" t="s">
        <v>14</v>
      </c>
      <c r="C4" s="200"/>
      <c r="D4" s="201"/>
      <c r="H4" t="s">
        <v>331</v>
      </c>
      <c r="I4" t="s">
        <v>332</v>
      </c>
      <c r="J4" t="s">
        <v>336</v>
      </c>
      <c r="K4" t="s">
        <v>334</v>
      </c>
      <c r="L4" t="s">
        <v>335</v>
      </c>
    </row>
    <row r="5" spans="2:15" ht="53" thickBot="1" x14ac:dyDescent="0.25">
      <c r="B5" s="38" t="s">
        <v>19</v>
      </c>
      <c r="C5" s="39" t="s">
        <v>20</v>
      </c>
      <c r="D5" s="40" t="s">
        <v>21</v>
      </c>
      <c r="G5" s="39" t="s">
        <v>20</v>
      </c>
      <c r="H5" s="12">
        <f>SUM(C25,C26,C28,C41,C44)</f>
        <v>7153283</v>
      </c>
      <c r="I5" s="12">
        <v>1882500</v>
      </c>
      <c r="J5">
        <v>0</v>
      </c>
      <c r="K5" s="274">
        <v>3833154</v>
      </c>
      <c r="L5" s="12">
        <f>SUM(C24,C27)</f>
        <v>1163242</v>
      </c>
    </row>
    <row r="6" spans="2:15" ht="26" x14ac:dyDescent="0.2">
      <c r="B6" s="241"/>
      <c r="C6" s="238"/>
      <c r="D6" s="238"/>
      <c r="G6" s="40" t="s">
        <v>21</v>
      </c>
      <c r="H6" s="12">
        <f>SUM(D25,D26,D28,D41,D44)</f>
        <v>3165130</v>
      </c>
      <c r="I6" s="12">
        <v>1597532</v>
      </c>
      <c r="J6">
        <v>0</v>
      </c>
      <c r="K6" s="274">
        <v>1760779</v>
      </c>
      <c r="L6">
        <v>0</v>
      </c>
    </row>
    <row r="7" spans="2:15" ht="53" thickBot="1" x14ac:dyDescent="0.25">
      <c r="B7" s="50" t="s">
        <v>242</v>
      </c>
      <c r="C7" s="51">
        <v>0</v>
      </c>
      <c r="D7" s="245">
        <v>0</v>
      </c>
    </row>
    <row r="8" spans="2:15" ht="17" thickBot="1" x14ac:dyDescent="0.25">
      <c r="B8" s="249" t="s">
        <v>244</v>
      </c>
      <c r="C8" s="250"/>
      <c r="D8" s="251">
        <v>0</v>
      </c>
      <c r="H8" t="s">
        <v>64</v>
      </c>
      <c r="I8" t="s">
        <v>332</v>
      </c>
      <c r="J8" t="s">
        <v>339</v>
      </c>
      <c r="K8" t="s">
        <v>341</v>
      </c>
      <c r="L8" t="s">
        <v>342</v>
      </c>
      <c r="M8" t="s">
        <v>340</v>
      </c>
      <c r="N8" t="s">
        <v>63</v>
      </c>
      <c r="O8" t="s">
        <v>69</v>
      </c>
    </row>
    <row r="9" spans="2:15" ht="27" thickBot="1" x14ac:dyDescent="0.25">
      <c r="B9" s="254" t="s">
        <v>248</v>
      </c>
      <c r="C9" s="68"/>
      <c r="D9" s="255">
        <v>12682</v>
      </c>
      <c r="G9" s="39" t="s">
        <v>20</v>
      </c>
      <c r="H9" s="12">
        <v>7153283</v>
      </c>
      <c r="I9" s="12">
        <v>1882500</v>
      </c>
      <c r="J9" s="12">
        <v>203593</v>
      </c>
      <c r="K9" s="275">
        <v>695342</v>
      </c>
      <c r="L9" s="275">
        <v>2150490</v>
      </c>
      <c r="M9">
        <v>0</v>
      </c>
      <c r="N9" s="12">
        <f>SUM(C24)</f>
        <v>863242</v>
      </c>
      <c r="O9" s="12">
        <f>SUM(C27)</f>
        <v>300000</v>
      </c>
    </row>
    <row r="10" spans="2:15" ht="27" thickBot="1" x14ac:dyDescent="0.25">
      <c r="B10" s="77" t="s">
        <v>250</v>
      </c>
      <c r="C10" s="78"/>
      <c r="D10" s="257">
        <v>7053</v>
      </c>
      <c r="G10" s="40" t="s">
        <v>21</v>
      </c>
      <c r="H10">
        <v>3165130</v>
      </c>
      <c r="I10" s="12">
        <v>1597532</v>
      </c>
      <c r="J10" s="12">
        <v>203593</v>
      </c>
      <c r="K10" s="12">
        <v>688457</v>
      </c>
      <c r="L10" s="12">
        <v>85000</v>
      </c>
      <c r="M10">
        <v>0</v>
      </c>
      <c r="N10">
        <v>0</v>
      </c>
      <c r="O10">
        <v>0</v>
      </c>
    </row>
    <row r="11" spans="2:15" ht="17" thickBot="1" x14ac:dyDescent="0.25">
      <c r="B11" s="77" t="s">
        <v>253</v>
      </c>
      <c r="C11" s="78"/>
      <c r="D11" s="245">
        <v>17021</v>
      </c>
    </row>
    <row r="12" spans="2:15" ht="17" thickBot="1" x14ac:dyDescent="0.25">
      <c r="B12" s="77" t="s">
        <v>243</v>
      </c>
      <c r="C12" s="78">
        <v>0</v>
      </c>
      <c r="D12" s="245">
        <v>3000</v>
      </c>
    </row>
    <row r="13" spans="2:15" ht="53" thickBot="1" x14ac:dyDescent="0.25">
      <c r="B13" s="77" t="s">
        <v>256</v>
      </c>
      <c r="C13" s="78">
        <v>0</v>
      </c>
      <c r="D13" s="245">
        <v>0</v>
      </c>
    </row>
    <row r="14" spans="2:15" ht="40" thickBot="1" x14ac:dyDescent="0.25">
      <c r="B14" s="96" t="s">
        <v>258</v>
      </c>
      <c r="C14" s="97"/>
      <c r="D14" s="259">
        <v>12682</v>
      </c>
    </row>
    <row r="15" spans="2:15" ht="17" thickBot="1" x14ac:dyDescent="0.25">
      <c r="B15" s="103" t="s">
        <v>253</v>
      </c>
      <c r="C15" s="104">
        <v>0</v>
      </c>
      <c r="D15" s="261">
        <v>7406</v>
      </c>
    </row>
    <row r="16" spans="2:15" ht="17" thickBot="1" x14ac:dyDescent="0.25">
      <c r="B16" s="103" t="s">
        <v>253</v>
      </c>
      <c r="C16" s="104"/>
      <c r="D16" s="261">
        <v>23400</v>
      </c>
    </row>
    <row r="17" spans="2:4" ht="17" thickBot="1" x14ac:dyDescent="0.25">
      <c r="B17" s="103" t="s">
        <v>253</v>
      </c>
      <c r="C17" s="104">
        <v>0</v>
      </c>
      <c r="D17" s="261">
        <v>14788</v>
      </c>
    </row>
    <row r="18" spans="2:4" ht="17" thickBot="1" x14ac:dyDescent="0.25">
      <c r="B18" s="103" t="s">
        <v>253</v>
      </c>
      <c r="C18" s="104">
        <v>0</v>
      </c>
      <c r="D18" s="261">
        <v>8000</v>
      </c>
    </row>
    <row r="19" spans="2:4" ht="29" customHeight="1" thickBot="1" x14ac:dyDescent="0.25">
      <c r="B19" s="268" t="s">
        <v>263</v>
      </c>
      <c r="C19" s="268" t="s">
        <v>141</v>
      </c>
      <c r="D19" s="268" t="s">
        <v>141</v>
      </c>
    </row>
    <row r="20" spans="2:4" ht="19" customHeight="1" thickBot="1" x14ac:dyDescent="0.25">
      <c r="B20" s="77" t="s">
        <v>266</v>
      </c>
      <c r="C20" s="46">
        <v>0</v>
      </c>
      <c r="D20" s="46">
        <v>0</v>
      </c>
    </row>
    <row r="21" spans="2:4" ht="13" customHeight="1" thickBot="1" x14ac:dyDescent="0.25">
      <c r="B21" s="77" t="s">
        <v>268</v>
      </c>
      <c r="C21" s="128"/>
      <c r="D21" s="129"/>
    </row>
    <row r="22" spans="2:4" ht="63" customHeight="1" thickBot="1" x14ac:dyDescent="0.25">
      <c r="B22" s="269" t="s">
        <v>272</v>
      </c>
      <c r="C22" s="270" t="s">
        <v>273</v>
      </c>
      <c r="D22" s="271" t="s">
        <v>148</v>
      </c>
    </row>
    <row r="23" spans="2:4" ht="44" customHeight="1" thickBot="1" x14ac:dyDescent="0.25">
      <c r="B23" s="269" t="s">
        <v>276</v>
      </c>
      <c r="C23" s="272"/>
      <c r="D23" s="273">
        <v>30000</v>
      </c>
    </row>
    <row r="24" spans="2:4" ht="21" customHeight="1" thickBot="1" x14ac:dyDescent="0.25">
      <c r="B24" s="119" t="s">
        <v>224</v>
      </c>
      <c r="C24" s="128">
        <v>863242</v>
      </c>
      <c r="D24" s="129">
        <v>0</v>
      </c>
    </row>
    <row r="25" spans="2:4" ht="14" customHeight="1" thickBot="1" x14ac:dyDescent="0.25">
      <c r="B25" s="119" t="s">
        <v>225</v>
      </c>
      <c r="C25" s="128">
        <v>536896</v>
      </c>
      <c r="D25" s="129">
        <v>91335</v>
      </c>
    </row>
    <row r="26" spans="2:4" ht="14" customHeight="1" thickBot="1" x14ac:dyDescent="0.25">
      <c r="B26" s="119" t="s">
        <v>278</v>
      </c>
      <c r="C26" s="128">
        <v>899929</v>
      </c>
      <c r="D26" s="129">
        <v>0</v>
      </c>
    </row>
    <row r="27" spans="2:4" ht="23" customHeight="1" thickBot="1" x14ac:dyDescent="0.25">
      <c r="B27" s="119" t="s">
        <v>228</v>
      </c>
      <c r="C27" s="128">
        <v>300000</v>
      </c>
      <c r="D27" s="129">
        <v>0</v>
      </c>
    </row>
    <row r="28" spans="2:4" ht="14" customHeight="1" thickBot="1" x14ac:dyDescent="0.25">
      <c r="B28" s="119" t="s">
        <v>229</v>
      </c>
      <c r="C28" s="128">
        <v>599491</v>
      </c>
      <c r="D28" s="129">
        <v>0</v>
      </c>
    </row>
    <row r="29" spans="2:4" ht="20" customHeight="1" thickBot="1" x14ac:dyDescent="0.25">
      <c r="B29" s="119" t="s">
        <v>231</v>
      </c>
      <c r="C29" s="128">
        <v>100000</v>
      </c>
      <c r="D29" s="129">
        <v>0</v>
      </c>
    </row>
    <row r="30" spans="2:4" ht="11" customHeight="1" thickBot="1" x14ac:dyDescent="0.25">
      <c r="B30" s="119"/>
      <c r="C30" s="128"/>
      <c r="D30" s="129"/>
    </row>
    <row r="31" spans="2:4" ht="52" customHeight="1" thickBot="1" x14ac:dyDescent="0.25">
      <c r="B31" s="149" t="s">
        <v>280</v>
      </c>
      <c r="C31" s="128">
        <v>55000</v>
      </c>
      <c r="D31" s="52"/>
    </row>
    <row r="32" spans="2:4" ht="41" customHeight="1" thickBot="1" x14ac:dyDescent="0.25">
      <c r="B32" s="77" t="s">
        <v>282</v>
      </c>
      <c r="C32" s="78">
        <v>120000</v>
      </c>
      <c r="D32" s="52"/>
    </row>
    <row r="33" spans="2:4" ht="17" customHeight="1" thickBot="1" x14ac:dyDescent="0.25">
      <c r="B33" s="119"/>
      <c r="C33" s="78"/>
      <c r="D33" s="52"/>
    </row>
    <row r="34" spans="2:4" ht="41" customHeight="1" thickBot="1" x14ac:dyDescent="0.25">
      <c r="B34" s="77" t="s">
        <v>284</v>
      </c>
      <c r="C34" s="128">
        <v>122000</v>
      </c>
      <c r="D34" s="52"/>
    </row>
    <row r="35" spans="2:4" ht="47" customHeight="1" thickBot="1" x14ac:dyDescent="0.25">
      <c r="B35" s="77" t="s">
        <v>285</v>
      </c>
      <c r="C35" s="78">
        <v>9000</v>
      </c>
      <c r="D35" s="52"/>
    </row>
    <row r="36" spans="2:4" ht="17" thickBot="1" x14ac:dyDescent="0.25">
      <c r="B36" s="119"/>
      <c r="C36" s="78"/>
      <c r="D36" s="52"/>
    </row>
    <row r="37" spans="2:4" ht="17" thickBot="1" x14ac:dyDescent="0.25">
      <c r="B37" s="119"/>
      <c r="C37" s="78"/>
      <c r="D37" s="52"/>
    </row>
    <row r="38" spans="2:4" ht="27" thickBot="1" x14ac:dyDescent="0.25">
      <c r="B38" s="77" t="s">
        <v>287</v>
      </c>
      <c r="C38" s="157">
        <v>45000</v>
      </c>
      <c r="D38" s="158">
        <v>45000</v>
      </c>
    </row>
    <row r="39" spans="2:4" ht="27" thickBot="1" x14ac:dyDescent="0.25">
      <c r="B39" s="77" t="s">
        <v>289</v>
      </c>
      <c r="C39" s="46">
        <v>640000</v>
      </c>
      <c r="D39" s="162">
        <v>640000</v>
      </c>
    </row>
    <row r="40" spans="2:4" ht="27" thickBot="1" x14ac:dyDescent="0.25">
      <c r="B40" s="164" t="s">
        <v>292</v>
      </c>
      <c r="C40" s="157">
        <v>37500</v>
      </c>
      <c r="D40" s="158">
        <v>37500</v>
      </c>
    </row>
    <row r="41" spans="2:4" ht="25" customHeight="1" thickBot="1" x14ac:dyDescent="0.25">
      <c r="B41" s="168" t="s">
        <v>294</v>
      </c>
      <c r="C41" s="157">
        <v>74862</v>
      </c>
      <c r="D41" s="158">
        <v>74862</v>
      </c>
    </row>
    <row r="42" spans="2:4" ht="32" customHeight="1" thickBot="1" x14ac:dyDescent="0.25">
      <c r="B42" s="77" t="s">
        <v>297</v>
      </c>
      <c r="C42" s="177">
        <v>2080490</v>
      </c>
      <c r="D42" s="178">
        <v>0</v>
      </c>
    </row>
    <row r="43" spans="2:4" ht="29" customHeight="1" thickBot="1" x14ac:dyDescent="0.25">
      <c r="B43" s="77" t="s">
        <v>299</v>
      </c>
      <c r="C43" s="157">
        <v>0</v>
      </c>
      <c r="D43" s="158">
        <v>0</v>
      </c>
    </row>
    <row r="44" spans="2:4" ht="28" customHeight="1" thickBot="1" x14ac:dyDescent="0.25">
      <c r="B44" s="77" t="s">
        <v>302</v>
      </c>
      <c r="C44" s="157">
        <v>5042105</v>
      </c>
      <c r="D44" s="158">
        <v>2998933</v>
      </c>
    </row>
    <row r="45" spans="2:4" ht="27" thickBot="1" x14ac:dyDescent="0.25">
      <c r="B45" s="77" t="s">
        <v>304</v>
      </c>
      <c r="C45" s="157">
        <v>124000</v>
      </c>
      <c r="D45" s="158">
        <v>124000</v>
      </c>
    </row>
    <row r="46" spans="2:4" ht="27" thickBot="1" x14ac:dyDescent="0.25">
      <c r="B46" s="77" t="s">
        <v>320</v>
      </c>
      <c r="C46" s="157">
        <v>15000</v>
      </c>
      <c r="D46" s="158">
        <v>15000</v>
      </c>
    </row>
    <row r="47" spans="2:4" ht="27" thickBot="1" x14ac:dyDescent="0.25">
      <c r="B47" s="77" t="s">
        <v>320</v>
      </c>
      <c r="C47" s="157">
        <v>45000</v>
      </c>
      <c r="D47" s="158">
        <v>45000</v>
      </c>
    </row>
    <row r="48" spans="2:4" ht="25" customHeight="1" thickBot="1" x14ac:dyDescent="0.25">
      <c r="B48" s="77" t="s">
        <v>323</v>
      </c>
      <c r="C48" s="157">
        <v>695342</v>
      </c>
      <c r="D48" s="158">
        <v>688457</v>
      </c>
    </row>
    <row r="49" spans="2:4" ht="33" customHeight="1" thickBot="1" x14ac:dyDescent="0.25">
      <c r="B49" s="77" t="s">
        <v>297</v>
      </c>
      <c r="C49" s="157">
        <v>70000</v>
      </c>
      <c r="D49" s="158">
        <v>70000</v>
      </c>
    </row>
  </sheetData>
  <mergeCells count="1">
    <mergeCell ref="B4:D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2FF22-C55A-8A41-8D05-0D1F9DDCCE6D}">
  <dimension ref="A2:P11"/>
  <sheetViews>
    <sheetView zoomScale="66" workbookViewId="0">
      <selection activeCell="F13" sqref="F13"/>
    </sheetView>
  </sheetViews>
  <sheetFormatPr baseColWidth="10" defaultRowHeight="16" x14ac:dyDescent="0.2"/>
  <cols>
    <col min="8" max="8" width="11.6640625" bestFit="1" customWidth="1"/>
    <col min="9" max="9" width="11.6640625" customWidth="1"/>
    <col min="16" max="16" width="12.33203125" bestFit="1" customWidth="1"/>
  </cols>
  <sheetData>
    <row r="2" spans="1:16" ht="17" thickBot="1" x14ac:dyDescent="0.25"/>
    <row r="3" spans="1:16" ht="20" customHeight="1" x14ac:dyDescent="0.2">
      <c r="B3" s="305" t="s">
        <v>351</v>
      </c>
      <c r="C3" s="306"/>
      <c r="D3" s="306"/>
      <c r="E3" s="306"/>
      <c r="F3" s="306"/>
      <c r="G3" s="306"/>
      <c r="H3" s="307"/>
      <c r="I3" s="277"/>
      <c r="J3" s="323" t="s">
        <v>352</v>
      </c>
      <c r="K3" s="324"/>
      <c r="L3" s="324"/>
      <c r="M3" s="324"/>
      <c r="N3" s="324"/>
      <c r="O3" s="324"/>
      <c r="P3" s="325"/>
    </row>
    <row r="4" spans="1:16" s="276" customFormat="1" ht="87" customHeight="1" x14ac:dyDescent="0.2">
      <c r="A4" s="283"/>
      <c r="B4" s="308" t="s">
        <v>354</v>
      </c>
      <c r="C4" s="281" t="s">
        <v>15</v>
      </c>
      <c r="D4" s="281" t="s">
        <v>16</v>
      </c>
      <c r="E4" s="281" t="s">
        <v>17</v>
      </c>
      <c r="F4" s="282" t="s">
        <v>138</v>
      </c>
      <c r="G4" s="287" t="s">
        <v>18</v>
      </c>
      <c r="H4" s="309" t="s">
        <v>350</v>
      </c>
      <c r="I4" s="321"/>
      <c r="J4" s="308" t="s">
        <v>353</v>
      </c>
      <c r="K4" s="322" t="s">
        <v>15</v>
      </c>
      <c r="L4" s="281" t="s">
        <v>16</v>
      </c>
      <c r="M4" s="281" t="s">
        <v>17</v>
      </c>
      <c r="N4" s="281" t="s">
        <v>138</v>
      </c>
      <c r="O4" s="281" t="s">
        <v>18</v>
      </c>
      <c r="P4" s="309" t="s">
        <v>350</v>
      </c>
    </row>
    <row r="5" spans="1:16" s="276" customFormat="1" ht="40" customHeight="1" x14ac:dyDescent="0.2">
      <c r="A5" s="303"/>
      <c r="B5" s="310" t="s">
        <v>80</v>
      </c>
      <c r="C5" s="288">
        <v>154749</v>
      </c>
      <c r="D5" s="289">
        <v>48717</v>
      </c>
      <c r="E5" s="290">
        <v>106032</v>
      </c>
      <c r="F5" s="288">
        <v>159080</v>
      </c>
      <c r="G5" s="290">
        <v>157813</v>
      </c>
      <c r="H5" s="311">
        <f>(F5-C5)/C5</f>
        <v>2.7987256783565645E-2</v>
      </c>
      <c r="I5" s="279"/>
      <c r="J5" s="310" t="s">
        <v>195</v>
      </c>
      <c r="K5" s="286">
        <v>10102230</v>
      </c>
      <c r="L5" s="331">
        <v>3441825</v>
      </c>
      <c r="M5" s="326">
        <v>2703110</v>
      </c>
      <c r="N5" s="327">
        <v>6161833</v>
      </c>
      <c r="O5" s="327">
        <v>5036159.41</v>
      </c>
      <c r="P5" s="301">
        <f>(N5-K5)/K5</f>
        <v>-0.39005219639624122</v>
      </c>
    </row>
    <row r="6" spans="1:16" s="276" customFormat="1" ht="51" x14ac:dyDescent="0.2">
      <c r="A6" s="280"/>
      <c r="B6" s="312" t="s">
        <v>119</v>
      </c>
      <c r="C6" s="291">
        <v>2039388</v>
      </c>
      <c r="D6" s="294">
        <v>1643721</v>
      </c>
      <c r="E6" s="295">
        <v>570000</v>
      </c>
      <c r="F6" s="291">
        <v>2261388</v>
      </c>
      <c r="G6" s="291">
        <v>1838054</v>
      </c>
      <c r="H6" s="313">
        <f t="shared" ref="H6:H10" si="0">(F6-C6)/C6</f>
        <v>0.108856186267645</v>
      </c>
      <c r="I6" s="279"/>
      <c r="J6" s="337" t="s">
        <v>196</v>
      </c>
      <c r="K6" s="329">
        <v>857705</v>
      </c>
      <c r="L6" s="291">
        <v>629067</v>
      </c>
      <c r="M6" s="291">
        <v>400862</v>
      </c>
      <c r="N6" s="291">
        <v>625929</v>
      </c>
      <c r="O6" s="291">
        <v>699028</v>
      </c>
      <c r="P6" s="313">
        <f t="shared" ref="P6:P9" si="1">(N6-K6)/K6</f>
        <v>-0.27022810873202324</v>
      </c>
    </row>
    <row r="7" spans="1:16" s="276" customFormat="1" ht="35" customHeight="1" x14ac:dyDescent="0.2">
      <c r="B7" s="310" t="s">
        <v>76</v>
      </c>
      <c r="C7" s="293">
        <v>1008050</v>
      </c>
      <c r="D7" s="292">
        <v>1629652</v>
      </c>
      <c r="E7" s="293">
        <v>0</v>
      </c>
      <c r="F7" s="296">
        <v>621701</v>
      </c>
      <c r="G7" s="286">
        <v>1007950</v>
      </c>
      <c r="H7" s="311">
        <f t="shared" si="0"/>
        <v>-0.38326372699766875</v>
      </c>
      <c r="I7" s="279"/>
      <c r="J7" s="310" t="s">
        <v>197</v>
      </c>
      <c r="K7" s="332">
        <v>1073910</v>
      </c>
      <c r="L7" s="330">
        <v>240116</v>
      </c>
      <c r="M7" s="328">
        <v>805594</v>
      </c>
      <c r="N7" s="293">
        <v>867982</v>
      </c>
      <c r="O7" s="332">
        <v>1036212</v>
      </c>
      <c r="P7" s="311">
        <f t="shared" si="1"/>
        <v>-0.19175536125001164</v>
      </c>
    </row>
    <row r="8" spans="1:16" s="276" customFormat="1" ht="68" x14ac:dyDescent="0.2">
      <c r="B8" s="314" t="s">
        <v>193</v>
      </c>
      <c r="C8" s="285">
        <v>304000</v>
      </c>
      <c r="D8" s="285">
        <v>304000</v>
      </c>
      <c r="E8" s="284">
        <v>209000</v>
      </c>
      <c r="F8" s="285">
        <v>95000</v>
      </c>
      <c r="G8" s="285">
        <v>184000</v>
      </c>
      <c r="H8" s="313">
        <f t="shared" si="0"/>
        <v>-0.6875</v>
      </c>
      <c r="I8" s="300"/>
      <c r="J8" s="314" t="s">
        <v>198</v>
      </c>
      <c r="K8" s="291">
        <v>1504464</v>
      </c>
      <c r="L8" s="291">
        <v>1430824</v>
      </c>
      <c r="M8" s="291">
        <v>688457</v>
      </c>
      <c r="N8" s="291">
        <v>1310158</v>
      </c>
      <c r="O8" s="291">
        <v>981969</v>
      </c>
      <c r="P8" s="313">
        <f t="shared" si="1"/>
        <v>-0.12915297408246393</v>
      </c>
    </row>
    <row r="9" spans="1:16" s="276" customFormat="1" ht="35" customHeight="1" thickBot="1" x14ac:dyDescent="0.25">
      <c r="B9" s="310" t="s">
        <v>41</v>
      </c>
      <c r="C9" s="288">
        <v>10032122</v>
      </c>
      <c r="D9" s="297">
        <v>2115742</v>
      </c>
      <c r="E9" s="297">
        <v>3712991</v>
      </c>
      <c r="F9" s="288">
        <v>5828733</v>
      </c>
      <c r="G9" s="297">
        <v>4565551.41</v>
      </c>
      <c r="H9" s="315">
        <f t="shared" si="0"/>
        <v>-0.41899301065118627</v>
      </c>
      <c r="I9" s="304"/>
      <c r="J9" s="336" t="s">
        <v>194</v>
      </c>
      <c r="K9" s="333">
        <f>SUM(K5:K8)</f>
        <v>13538309</v>
      </c>
      <c r="L9" s="334">
        <f t="shared" ref="L9:O9" si="2">SUM(L5:L8)</f>
        <v>5741832</v>
      </c>
      <c r="M9" s="334">
        <f t="shared" si="2"/>
        <v>4598023</v>
      </c>
      <c r="N9" s="302">
        <f t="shared" si="2"/>
        <v>8965902</v>
      </c>
      <c r="O9" s="333">
        <f t="shared" si="2"/>
        <v>7753368.4100000001</v>
      </c>
      <c r="P9" s="335">
        <f t="shared" si="1"/>
        <v>-0.33773841326859949</v>
      </c>
    </row>
    <row r="10" spans="1:16" s="276" customFormat="1" ht="35" customHeight="1" thickBot="1" x14ac:dyDescent="0.25">
      <c r="B10" s="316" t="s">
        <v>194</v>
      </c>
      <c r="C10" s="317">
        <v>13538309</v>
      </c>
      <c r="D10" s="318">
        <v>5741832</v>
      </c>
      <c r="E10" s="319">
        <v>4598023</v>
      </c>
      <c r="F10" s="317">
        <v>8965902</v>
      </c>
      <c r="G10" s="317">
        <v>7753368.4100000001</v>
      </c>
      <c r="H10" s="320">
        <f t="shared" si="0"/>
        <v>-0.33773841326859949</v>
      </c>
      <c r="I10" s="298"/>
      <c r="J10" s="278"/>
      <c r="K10" s="278"/>
      <c r="L10" s="278"/>
      <c r="M10" s="278"/>
      <c r="N10" s="278"/>
      <c r="O10" s="278"/>
      <c r="P10" s="278"/>
    </row>
    <row r="11" spans="1:16" x14ac:dyDescent="0.2">
      <c r="B11" s="299"/>
      <c r="C11" s="299"/>
      <c r="D11" s="299"/>
      <c r="E11" s="299"/>
      <c r="F11" s="299"/>
      <c r="G11" s="299"/>
    </row>
  </sheetData>
  <mergeCells count="2">
    <mergeCell ref="B3:H3"/>
    <mergeCell ref="J3:P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AEB1-D6EF-0D41-8CD7-76E5DCC1A7F8}">
  <dimension ref="A2:AA17"/>
  <sheetViews>
    <sheetView topLeftCell="C14" zoomScale="84" zoomScaleNormal="100" workbookViewId="0">
      <selection activeCell="G6" sqref="G6"/>
    </sheetView>
  </sheetViews>
  <sheetFormatPr baseColWidth="10" defaultRowHeight="16" x14ac:dyDescent="0.2"/>
  <sheetData>
    <row r="2" spans="1:27" s="266" customFormat="1"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s="266" customFormat="1"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s="266" customFormat="1"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s="266" customFormat="1"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s="266" customFormat="1" ht="196" thickBot="1" x14ac:dyDescent="0.25">
      <c r="A6" s="41">
        <v>1</v>
      </c>
      <c r="B6" s="42" t="s">
        <v>80</v>
      </c>
      <c r="C6" s="43" t="s">
        <v>79</v>
      </c>
      <c r="D6" s="44">
        <v>1.1000000000000001</v>
      </c>
      <c r="E6" s="44" t="s">
        <v>204</v>
      </c>
      <c r="F6" s="45">
        <v>1</v>
      </c>
      <c r="G6" s="46">
        <v>3</v>
      </c>
      <c r="H6" s="46" t="s">
        <v>240</v>
      </c>
      <c r="I6" s="47" t="s">
        <v>241</v>
      </c>
      <c r="J6" s="43" t="s">
        <v>81</v>
      </c>
      <c r="K6" s="43" t="s">
        <v>82</v>
      </c>
      <c r="L6" s="43" t="s">
        <v>83</v>
      </c>
      <c r="M6" s="43" t="s">
        <v>84</v>
      </c>
      <c r="N6" s="48" t="s">
        <v>85</v>
      </c>
      <c r="O6" s="242">
        <v>7586</v>
      </c>
      <c r="P6" s="243">
        <v>7586</v>
      </c>
      <c r="Q6" s="242">
        <v>0</v>
      </c>
      <c r="R6" s="49">
        <v>7586</v>
      </c>
      <c r="S6" s="49">
        <v>7586</v>
      </c>
      <c r="T6" s="49">
        <v>0</v>
      </c>
      <c r="U6" s="244">
        <v>0</v>
      </c>
      <c r="V6" s="49">
        <v>0</v>
      </c>
      <c r="W6" s="244">
        <v>0</v>
      </c>
      <c r="X6" s="50" t="s">
        <v>242</v>
      </c>
      <c r="Y6" s="51">
        <v>0</v>
      </c>
      <c r="Z6" s="245">
        <v>0</v>
      </c>
      <c r="AA6" s="53" t="s">
        <v>315</v>
      </c>
    </row>
    <row r="7" spans="1:27" s="266" customFormat="1" ht="184" thickBot="1" x14ac:dyDescent="0.25">
      <c r="A7" s="53">
        <v>2</v>
      </c>
      <c r="B7" s="42" t="s">
        <v>80</v>
      </c>
      <c r="C7" s="43" t="s">
        <v>79</v>
      </c>
      <c r="D7" s="54">
        <v>1.1000000000000001</v>
      </c>
      <c r="E7" s="54" t="s">
        <v>204</v>
      </c>
      <c r="F7" s="46">
        <v>1</v>
      </c>
      <c r="G7" s="46" t="s">
        <v>86</v>
      </c>
      <c r="H7" s="46" t="s">
        <v>240</v>
      </c>
      <c r="I7" s="47" t="s">
        <v>243</v>
      </c>
      <c r="J7" s="55" t="s">
        <v>87</v>
      </c>
      <c r="K7" s="56" t="s">
        <v>87</v>
      </c>
      <c r="L7" s="55" t="s">
        <v>61</v>
      </c>
      <c r="M7" s="57" t="s">
        <v>88</v>
      </c>
      <c r="N7" s="58" t="s">
        <v>85</v>
      </c>
      <c r="O7" s="246">
        <v>8956</v>
      </c>
      <c r="P7" s="247">
        <v>8956</v>
      </c>
      <c r="Q7" s="247">
        <v>0</v>
      </c>
      <c r="R7" s="59">
        <v>8956</v>
      </c>
      <c r="S7" s="59">
        <v>8956</v>
      </c>
      <c r="T7" s="248">
        <v>0</v>
      </c>
      <c r="U7" s="244">
        <v>0</v>
      </c>
      <c r="V7" s="49">
        <v>0</v>
      </c>
      <c r="W7" s="244">
        <v>0</v>
      </c>
      <c r="X7" s="249" t="s">
        <v>244</v>
      </c>
      <c r="Y7" s="250"/>
      <c r="Z7" s="251">
        <v>0</v>
      </c>
      <c r="AA7" s="53"/>
    </row>
    <row r="8" spans="1:27" s="266" customFormat="1" ht="261" thickBot="1" x14ac:dyDescent="0.25">
      <c r="A8" s="53">
        <v>3</v>
      </c>
      <c r="B8" s="42" t="s">
        <v>80</v>
      </c>
      <c r="C8" s="43"/>
      <c r="D8" s="61">
        <v>1.1000000000000001</v>
      </c>
      <c r="E8" s="61" t="s">
        <v>204</v>
      </c>
      <c r="F8" s="20">
        <v>1</v>
      </c>
      <c r="G8" s="20">
        <v>3</v>
      </c>
      <c r="H8" s="20" t="s">
        <v>245</v>
      </c>
      <c r="I8" s="62" t="s">
        <v>246</v>
      </c>
      <c r="J8" s="63" t="s">
        <v>89</v>
      </c>
      <c r="K8" s="64" t="s">
        <v>90</v>
      </c>
      <c r="L8" s="65" t="s">
        <v>61</v>
      </c>
      <c r="M8" s="66" t="s">
        <v>330</v>
      </c>
      <c r="N8" s="58" t="s">
        <v>85</v>
      </c>
      <c r="O8" s="67">
        <v>12682</v>
      </c>
      <c r="P8" s="252">
        <v>0</v>
      </c>
      <c r="Q8" s="253">
        <v>12682</v>
      </c>
      <c r="R8" s="68">
        <v>12682</v>
      </c>
      <c r="S8" s="68">
        <v>12682</v>
      </c>
      <c r="T8" s="248">
        <v>0</v>
      </c>
      <c r="U8" s="244">
        <v>0</v>
      </c>
      <c r="V8" s="49">
        <v>0</v>
      </c>
      <c r="W8" s="244">
        <v>0</v>
      </c>
      <c r="X8" s="254" t="s">
        <v>248</v>
      </c>
      <c r="Y8" s="68"/>
      <c r="Z8" s="255">
        <v>12682</v>
      </c>
      <c r="AA8" s="53"/>
    </row>
    <row r="9" spans="1:27" s="266" customFormat="1" ht="145" thickBot="1" x14ac:dyDescent="0.25">
      <c r="A9" s="53">
        <v>4</v>
      </c>
      <c r="B9" s="42" t="s">
        <v>80</v>
      </c>
      <c r="C9" s="69"/>
      <c r="D9" s="70">
        <v>1.1000000000000001</v>
      </c>
      <c r="E9" s="70" t="s">
        <v>205</v>
      </c>
      <c r="F9" s="71">
        <v>1</v>
      </c>
      <c r="G9" s="71">
        <v>3</v>
      </c>
      <c r="H9" s="71" t="s">
        <v>249</v>
      </c>
      <c r="I9" s="72" t="s">
        <v>246</v>
      </c>
      <c r="J9" s="73" t="s">
        <v>89</v>
      </c>
      <c r="K9" s="74" t="s">
        <v>91</v>
      </c>
      <c r="L9" s="75" t="s">
        <v>92</v>
      </c>
      <c r="M9" s="76" t="s">
        <v>93</v>
      </c>
      <c r="N9" s="48" t="s">
        <v>85</v>
      </c>
      <c r="O9" s="46">
        <v>7053</v>
      </c>
      <c r="P9" s="256">
        <v>0</v>
      </c>
      <c r="Q9" s="46">
        <v>7053</v>
      </c>
      <c r="R9" s="46">
        <v>7053</v>
      </c>
      <c r="S9" s="46">
        <v>7053</v>
      </c>
      <c r="T9" s="49">
        <v>0</v>
      </c>
      <c r="U9" s="244">
        <v>0</v>
      </c>
      <c r="V9" s="49">
        <v>0</v>
      </c>
      <c r="W9" s="244">
        <v>0</v>
      </c>
      <c r="X9" s="77" t="s">
        <v>250</v>
      </c>
      <c r="Y9" s="78"/>
      <c r="Z9" s="257">
        <v>7053</v>
      </c>
      <c r="AA9" s="53"/>
    </row>
    <row r="10" spans="1:27" s="266" customFormat="1" ht="80" thickBot="1" x14ac:dyDescent="0.25">
      <c r="A10" s="53">
        <v>5</v>
      </c>
      <c r="B10" s="42" t="s">
        <v>80</v>
      </c>
      <c r="C10" s="69"/>
      <c r="D10" s="54">
        <v>1.1000000000000001</v>
      </c>
      <c r="E10" s="54" t="s">
        <v>204</v>
      </c>
      <c r="F10" s="46">
        <v>1</v>
      </c>
      <c r="G10" s="46">
        <v>3</v>
      </c>
      <c r="H10" s="46" t="s">
        <v>251</v>
      </c>
      <c r="I10" s="47" t="s">
        <v>252</v>
      </c>
      <c r="J10" s="79" t="s">
        <v>94</v>
      </c>
      <c r="K10" s="79" t="s">
        <v>94</v>
      </c>
      <c r="L10" s="74" t="s">
        <v>61</v>
      </c>
      <c r="M10" s="80" t="s">
        <v>95</v>
      </c>
      <c r="N10" s="48" t="s">
        <v>85</v>
      </c>
      <c r="O10" s="46">
        <v>17021</v>
      </c>
      <c r="P10" s="256">
        <v>0</v>
      </c>
      <c r="Q10" s="46">
        <v>17021</v>
      </c>
      <c r="R10" s="46">
        <v>17021</v>
      </c>
      <c r="S10" s="46">
        <v>17021</v>
      </c>
      <c r="T10" s="49">
        <v>0</v>
      </c>
      <c r="U10" s="244">
        <v>0</v>
      </c>
      <c r="V10" s="49">
        <v>0</v>
      </c>
      <c r="W10" s="244">
        <v>0</v>
      </c>
      <c r="X10" s="77" t="s">
        <v>253</v>
      </c>
      <c r="Y10" s="78"/>
      <c r="Z10" s="245">
        <v>17021</v>
      </c>
      <c r="AA10" s="53"/>
    </row>
    <row r="11" spans="1:27" s="266" customFormat="1" ht="158" thickBot="1" x14ac:dyDescent="0.25">
      <c r="A11" s="53">
        <v>6</v>
      </c>
      <c r="B11" s="42" t="s">
        <v>80</v>
      </c>
      <c r="C11" s="69"/>
      <c r="D11" s="54">
        <v>1.1000000000000001</v>
      </c>
      <c r="E11" s="54" t="s">
        <v>204</v>
      </c>
      <c r="F11" s="46">
        <v>1</v>
      </c>
      <c r="G11" s="46">
        <v>3</v>
      </c>
      <c r="H11" s="46" t="s">
        <v>254</v>
      </c>
      <c r="I11" s="47" t="s">
        <v>246</v>
      </c>
      <c r="J11" s="81" t="s">
        <v>96</v>
      </c>
      <c r="K11" s="82" t="s">
        <v>97</v>
      </c>
      <c r="L11" s="83" t="s">
        <v>61</v>
      </c>
      <c r="M11" s="80" t="s">
        <v>98</v>
      </c>
      <c r="N11" s="48" t="s">
        <v>85</v>
      </c>
      <c r="O11" s="46">
        <v>3000</v>
      </c>
      <c r="P11" s="256">
        <v>0</v>
      </c>
      <c r="Q11" s="46">
        <v>3000</v>
      </c>
      <c r="R11" s="46">
        <v>3000</v>
      </c>
      <c r="S11" s="46">
        <v>3000</v>
      </c>
      <c r="T11" s="49">
        <v>0</v>
      </c>
      <c r="U11" s="244">
        <v>0</v>
      </c>
      <c r="V11" s="49">
        <v>0</v>
      </c>
      <c r="W11" s="244">
        <v>0</v>
      </c>
      <c r="X11" s="77" t="s">
        <v>243</v>
      </c>
      <c r="Y11" s="78">
        <v>0</v>
      </c>
      <c r="Z11" s="245">
        <v>3000</v>
      </c>
      <c r="AA11" s="53"/>
    </row>
    <row r="12" spans="1:27" s="266" customFormat="1" ht="158" thickBot="1" x14ac:dyDescent="0.25">
      <c r="A12" s="53">
        <v>7</v>
      </c>
      <c r="B12" s="42" t="s">
        <v>80</v>
      </c>
      <c r="C12" s="43"/>
      <c r="D12" s="54">
        <v>1.1000000000000001</v>
      </c>
      <c r="E12" s="54" t="s">
        <v>204</v>
      </c>
      <c r="F12" s="46">
        <v>1</v>
      </c>
      <c r="G12" s="46">
        <v>3</v>
      </c>
      <c r="H12" s="46" t="s">
        <v>255</v>
      </c>
      <c r="I12" s="47" t="s">
        <v>246</v>
      </c>
      <c r="J12" s="74" t="s">
        <v>99</v>
      </c>
      <c r="K12" s="74" t="s">
        <v>100</v>
      </c>
      <c r="L12" s="84" t="s">
        <v>216</v>
      </c>
      <c r="M12" s="85" t="s">
        <v>101</v>
      </c>
      <c r="N12" s="86" t="s">
        <v>85</v>
      </c>
      <c r="O12" s="46">
        <v>32175</v>
      </c>
      <c r="P12" s="46">
        <v>32175</v>
      </c>
      <c r="Q12" s="256">
        <v>0</v>
      </c>
      <c r="R12" s="46">
        <v>36506</v>
      </c>
      <c r="S12" s="46">
        <v>36506</v>
      </c>
      <c r="T12" s="49">
        <v>-4331</v>
      </c>
      <c r="U12" s="244">
        <v>-0.13</v>
      </c>
      <c r="V12" s="49">
        <v>0</v>
      </c>
      <c r="W12" s="244">
        <v>0</v>
      </c>
      <c r="X12" s="77" t="s">
        <v>256</v>
      </c>
      <c r="Y12" s="78">
        <v>0</v>
      </c>
      <c r="Z12" s="245">
        <v>0</v>
      </c>
      <c r="AA12" s="53"/>
    </row>
    <row r="13" spans="1:27" s="266" customFormat="1" ht="222" thickBot="1" x14ac:dyDescent="0.25">
      <c r="A13" s="87">
        <v>8</v>
      </c>
      <c r="B13" s="42" t="s">
        <v>80</v>
      </c>
      <c r="C13" s="88" t="s">
        <v>102</v>
      </c>
      <c r="D13" s="89">
        <v>1.2</v>
      </c>
      <c r="E13" s="89" t="s">
        <v>206</v>
      </c>
      <c r="F13" s="90">
        <v>1</v>
      </c>
      <c r="G13" s="90">
        <v>3</v>
      </c>
      <c r="H13" s="90" t="s">
        <v>257</v>
      </c>
      <c r="I13" s="91" t="s">
        <v>217</v>
      </c>
      <c r="J13" s="92" t="s">
        <v>103</v>
      </c>
      <c r="K13" s="93" t="s">
        <v>104</v>
      </c>
      <c r="L13" s="94" t="s">
        <v>105</v>
      </c>
      <c r="M13" s="95" t="s">
        <v>106</v>
      </c>
      <c r="N13" s="48" t="s">
        <v>85</v>
      </c>
      <c r="O13" s="90">
        <v>12682</v>
      </c>
      <c r="P13" s="258">
        <v>0</v>
      </c>
      <c r="Q13" s="90">
        <v>12682</v>
      </c>
      <c r="R13" s="90">
        <v>12682</v>
      </c>
      <c r="S13" s="90">
        <v>12682</v>
      </c>
      <c r="T13" s="49">
        <v>0</v>
      </c>
      <c r="U13" s="244">
        <v>0</v>
      </c>
      <c r="V13" s="49">
        <v>0</v>
      </c>
      <c r="W13" s="244">
        <v>0</v>
      </c>
      <c r="X13" s="96" t="s">
        <v>258</v>
      </c>
      <c r="Y13" s="97"/>
      <c r="Z13" s="259">
        <v>12682</v>
      </c>
      <c r="AA13" s="87"/>
    </row>
    <row r="14" spans="1:27" s="266" customFormat="1" ht="144" thickBot="1" x14ac:dyDescent="0.25">
      <c r="A14" s="98">
        <v>9</v>
      </c>
      <c r="B14" s="42" t="s">
        <v>80</v>
      </c>
      <c r="C14" s="99"/>
      <c r="D14" s="100">
        <v>3.1</v>
      </c>
      <c r="E14" s="100" t="s">
        <v>207</v>
      </c>
      <c r="F14" s="101">
        <v>3</v>
      </c>
      <c r="G14" s="101">
        <v>5</v>
      </c>
      <c r="H14" s="71" t="s">
        <v>249</v>
      </c>
      <c r="I14" s="72" t="s">
        <v>246</v>
      </c>
      <c r="J14" s="102" t="s">
        <v>107</v>
      </c>
      <c r="K14" s="102" t="s">
        <v>108</v>
      </c>
      <c r="L14" s="102" t="s">
        <v>61</v>
      </c>
      <c r="M14" s="95" t="s">
        <v>139</v>
      </c>
      <c r="N14" s="48" t="s">
        <v>85</v>
      </c>
      <c r="O14" s="101">
        <v>7406</v>
      </c>
      <c r="P14" s="260">
        <v>0</v>
      </c>
      <c r="Q14" s="101">
        <v>7406</v>
      </c>
      <c r="R14" s="101">
        <v>7406</v>
      </c>
      <c r="S14" s="101">
        <v>7406</v>
      </c>
      <c r="T14" s="49">
        <v>0</v>
      </c>
      <c r="U14" s="244">
        <v>0</v>
      </c>
      <c r="V14" s="49">
        <v>0</v>
      </c>
      <c r="W14" s="244">
        <v>0</v>
      </c>
      <c r="X14" s="103" t="s">
        <v>253</v>
      </c>
      <c r="Y14" s="104">
        <v>0</v>
      </c>
      <c r="Z14" s="261">
        <v>7406</v>
      </c>
      <c r="AA14" s="98" t="s">
        <v>316</v>
      </c>
    </row>
    <row r="15" spans="1:27" s="266" customFormat="1" ht="92" thickBot="1" x14ac:dyDescent="0.25">
      <c r="A15" s="98">
        <v>10</v>
      </c>
      <c r="B15" s="42" t="s">
        <v>80</v>
      </c>
      <c r="C15" s="99"/>
      <c r="D15" s="100">
        <v>3.1</v>
      </c>
      <c r="E15" s="100" t="s">
        <v>207</v>
      </c>
      <c r="F15" s="101">
        <v>3</v>
      </c>
      <c r="G15" s="101">
        <v>5</v>
      </c>
      <c r="H15" s="46" t="s">
        <v>249</v>
      </c>
      <c r="I15" s="47" t="s">
        <v>246</v>
      </c>
      <c r="J15" s="102" t="s">
        <v>109</v>
      </c>
      <c r="K15" s="105" t="s">
        <v>110</v>
      </c>
      <c r="L15" s="106" t="s">
        <v>218</v>
      </c>
      <c r="M15" s="95" t="s">
        <v>111</v>
      </c>
      <c r="N15" s="48" t="s">
        <v>85</v>
      </c>
      <c r="O15" s="101">
        <v>23400</v>
      </c>
      <c r="P15" s="260">
        <v>0</v>
      </c>
      <c r="Q15" s="101">
        <v>23400</v>
      </c>
      <c r="R15" s="101">
        <v>23400</v>
      </c>
      <c r="S15" s="101">
        <v>22133</v>
      </c>
      <c r="T15" s="49">
        <v>0</v>
      </c>
      <c r="U15" s="244">
        <v>0</v>
      </c>
      <c r="V15" s="49">
        <v>1267</v>
      </c>
      <c r="W15" s="244">
        <v>0.05</v>
      </c>
      <c r="X15" s="103" t="s">
        <v>253</v>
      </c>
      <c r="Y15" s="104"/>
      <c r="Z15" s="261">
        <v>23400</v>
      </c>
      <c r="AA15" s="98" t="s">
        <v>317</v>
      </c>
    </row>
    <row r="16" spans="1:27" s="266" customFormat="1" ht="131" thickBot="1" x14ac:dyDescent="0.25">
      <c r="A16" s="98">
        <v>11</v>
      </c>
      <c r="B16" s="42" t="s">
        <v>80</v>
      </c>
      <c r="C16" s="99"/>
      <c r="D16" s="100">
        <v>3.2</v>
      </c>
      <c r="E16" s="100" t="s">
        <v>208</v>
      </c>
      <c r="F16" s="101">
        <v>3</v>
      </c>
      <c r="G16" s="101">
        <v>5</v>
      </c>
      <c r="H16" s="46" t="s">
        <v>259</v>
      </c>
      <c r="I16" s="47" t="s">
        <v>246</v>
      </c>
      <c r="J16" s="105" t="s">
        <v>103</v>
      </c>
      <c r="K16" s="83" t="s">
        <v>112</v>
      </c>
      <c r="L16" s="107" t="s">
        <v>218</v>
      </c>
      <c r="M16" s="95" t="s">
        <v>113</v>
      </c>
      <c r="N16" s="48" t="s">
        <v>85</v>
      </c>
      <c r="O16" s="101">
        <v>14788</v>
      </c>
      <c r="P16" s="260">
        <v>0</v>
      </c>
      <c r="Q16" s="101">
        <v>14788</v>
      </c>
      <c r="R16" s="101">
        <v>14788</v>
      </c>
      <c r="S16" s="101">
        <v>14788</v>
      </c>
      <c r="T16" s="49">
        <v>0</v>
      </c>
      <c r="U16" s="244">
        <v>0</v>
      </c>
      <c r="V16" s="49">
        <v>0</v>
      </c>
      <c r="W16" s="244">
        <v>0</v>
      </c>
      <c r="X16" s="103" t="s">
        <v>253</v>
      </c>
      <c r="Y16" s="104">
        <v>0</v>
      </c>
      <c r="Z16" s="261">
        <v>14788</v>
      </c>
      <c r="AA16" s="98" t="s">
        <v>318</v>
      </c>
    </row>
    <row r="17" spans="1:27" s="266" customFormat="1" ht="92" thickBot="1" x14ac:dyDescent="0.25">
      <c r="A17" s="98">
        <v>12</v>
      </c>
      <c r="B17" s="42" t="s">
        <v>80</v>
      </c>
      <c r="C17" s="99"/>
      <c r="D17" s="100">
        <v>3.2</v>
      </c>
      <c r="E17" s="100" t="s">
        <v>208</v>
      </c>
      <c r="F17" s="101">
        <v>3</v>
      </c>
      <c r="G17" s="101">
        <v>3</v>
      </c>
      <c r="H17" s="90" t="s">
        <v>260</v>
      </c>
      <c r="I17" s="47" t="s">
        <v>246</v>
      </c>
      <c r="J17" s="102" t="s">
        <v>114</v>
      </c>
      <c r="K17" s="102" t="s">
        <v>112</v>
      </c>
      <c r="L17" s="107" t="s">
        <v>218</v>
      </c>
      <c r="M17" s="95" t="s">
        <v>115</v>
      </c>
      <c r="N17" s="48" t="s">
        <v>116</v>
      </c>
      <c r="O17" s="101">
        <v>8000</v>
      </c>
      <c r="P17" s="260">
        <v>0</v>
      </c>
      <c r="Q17" s="101">
        <v>8000</v>
      </c>
      <c r="R17" s="101">
        <v>8000</v>
      </c>
      <c r="S17" s="101">
        <v>8000</v>
      </c>
      <c r="T17" s="49">
        <v>0</v>
      </c>
      <c r="U17" s="244">
        <v>0</v>
      </c>
      <c r="V17" s="49">
        <v>0</v>
      </c>
      <c r="W17" s="244">
        <v>0</v>
      </c>
      <c r="X17" s="103" t="s">
        <v>253</v>
      </c>
      <c r="Y17" s="104">
        <v>0</v>
      </c>
      <c r="Z17" s="261">
        <v>8000</v>
      </c>
      <c r="AA17" s="98"/>
    </row>
  </sheetData>
  <mergeCells count="6">
    <mergeCell ref="C2:O2"/>
    <mergeCell ref="C3:I3"/>
    <mergeCell ref="J3:N3"/>
    <mergeCell ref="O3:Z3"/>
    <mergeCell ref="O4:S4"/>
    <mergeCell ref="X4:Z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C4884-7CE6-CE4F-B80E-C27046926E73}">
  <dimension ref="A3:N38"/>
  <sheetViews>
    <sheetView topLeftCell="D1" zoomScale="50" zoomScaleNormal="125" workbookViewId="0">
      <selection activeCell="N42" sqref="N42"/>
    </sheetView>
  </sheetViews>
  <sheetFormatPr baseColWidth="10" defaultRowHeight="16" x14ac:dyDescent="0.2"/>
  <cols>
    <col min="1" max="1" width="7.1640625" hidden="1" customWidth="1"/>
    <col min="2" max="3" width="10.83203125" hidden="1" customWidth="1"/>
    <col min="9" max="9" width="13" customWidth="1"/>
    <col min="10" max="10" width="8.5" customWidth="1"/>
    <col min="11" max="11" width="14.5" customWidth="1"/>
    <col min="12" max="12" width="18.5" customWidth="1"/>
    <col min="13" max="13" width="18.33203125" customWidth="1"/>
    <col min="14" max="14" width="21.83203125" customWidth="1"/>
  </cols>
  <sheetData>
    <row r="3" spans="6:14" x14ac:dyDescent="0.2">
      <c r="G3" t="s">
        <v>343</v>
      </c>
      <c r="H3" t="s">
        <v>344</v>
      </c>
      <c r="I3" t="s">
        <v>345</v>
      </c>
      <c r="J3" t="s">
        <v>346</v>
      </c>
      <c r="K3" t="s">
        <v>347</v>
      </c>
      <c r="L3" t="s">
        <v>348</v>
      </c>
      <c r="M3" t="s">
        <v>349</v>
      </c>
      <c r="N3" t="s">
        <v>59</v>
      </c>
    </row>
    <row r="4" spans="6:14" x14ac:dyDescent="0.2">
      <c r="F4" t="s">
        <v>199</v>
      </c>
      <c r="G4">
        <v>11</v>
      </c>
      <c r="H4">
        <v>3</v>
      </c>
      <c r="I4">
        <v>11</v>
      </c>
      <c r="J4">
        <v>13</v>
      </c>
      <c r="K4">
        <v>16</v>
      </c>
      <c r="L4">
        <v>3</v>
      </c>
      <c r="M4">
        <v>9</v>
      </c>
      <c r="N4">
        <v>4</v>
      </c>
    </row>
    <row r="13" spans="6:14" x14ac:dyDescent="0.2">
      <c r="G13" t="s">
        <v>343</v>
      </c>
      <c r="H13" t="s">
        <v>345</v>
      </c>
      <c r="I13" t="s">
        <v>346</v>
      </c>
      <c r="J13" t="s">
        <v>347</v>
      </c>
      <c r="K13" t="s">
        <v>348</v>
      </c>
      <c r="L13" t="s">
        <v>349</v>
      </c>
    </row>
    <row r="14" spans="6:14" x14ac:dyDescent="0.2">
      <c r="F14" t="s">
        <v>199</v>
      </c>
      <c r="G14">
        <v>7</v>
      </c>
      <c r="H14">
        <v>7</v>
      </c>
      <c r="I14">
        <v>9</v>
      </c>
      <c r="J14">
        <v>3</v>
      </c>
      <c r="K14">
        <v>4</v>
      </c>
      <c r="L14">
        <v>1</v>
      </c>
    </row>
    <row r="20" spans="6:12" x14ac:dyDescent="0.2">
      <c r="G20" t="s">
        <v>347</v>
      </c>
      <c r="H20" t="s">
        <v>349</v>
      </c>
    </row>
    <row r="21" spans="6:12" x14ac:dyDescent="0.2">
      <c r="F21" t="s">
        <v>199</v>
      </c>
      <c r="G21">
        <v>6</v>
      </c>
      <c r="H21">
        <v>5</v>
      </c>
    </row>
    <row r="29" spans="6:12" x14ac:dyDescent="0.2">
      <c r="G29" t="s">
        <v>343</v>
      </c>
      <c r="H29" t="s">
        <v>344</v>
      </c>
      <c r="I29" t="s">
        <v>345</v>
      </c>
      <c r="J29" t="s">
        <v>346</v>
      </c>
      <c r="K29" t="s">
        <v>347</v>
      </c>
      <c r="L29" t="s">
        <v>59</v>
      </c>
    </row>
    <row r="30" spans="6:12" x14ac:dyDescent="0.2">
      <c r="F30" t="s">
        <v>199</v>
      </c>
      <c r="G30">
        <v>4</v>
      </c>
      <c r="H30">
        <v>3</v>
      </c>
      <c r="I30">
        <v>4</v>
      </c>
      <c r="J30">
        <v>4</v>
      </c>
      <c r="K30">
        <v>6</v>
      </c>
      <c r="L30">
        <v>1</v>
      </c>
    </row>
    <row r="32" spans="6:12" ht="90" customHeight="1" x14ac:dyDescent="0.2"/>
    <row r="33" spans="6:9" x14ac:dyDescent="0.2">
      <c r="G33" t="s">
        <v>347</v>
      </c>
      <c r="H33" t="s">
        <v>349</v>
      </c>
      <c r="I33" t="s">
        <v>59</v>
      </c>
    </row>
    <row r="34" spans="6:9" x14ac:dyDescent="0.2">
      <c r="F34" t="s">
        <v>199</v>
      </c>
      <c r="G34">
        <v>1</v>
      </c>
      <c r="H34">
        <v>1</v>
      </c>
      <c r="I34">
        <v>3</v>
      </c>
    </row>
    <row r="38" spans="6:9" ht="91" customHeight="1" x14ac:dyDescent="0.2"/>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40A0-67D2-0B4D-8DB9-FB370B180B0F}">
  <dimension ref="A2:F44"/>
  <sheetViews>
    <sheetView zoomScale="50" workbookViewId="0">
      <selection activeCell="G33" sqref="G33"/>
    </sheetView>
  </sheetViews>
  <sheetFormatPr baseColWidth="10" defaultRowHeight="16" x14ac:dyDescent="0.2"/>
  <cols>
    <col min="1" max="1" width="45.5" customWidth="1"/>
    <col min="2" max="2" width="15" customWidth="1"/>
    <col min="3" max="3" width="28.5" customWidth="1"/>
    <col min="4" max="4" width="21.5" customWidth="1"/>
    <col min="5" max="5" width="32.1640625" customWidth="1"/>
  </cols>
  <sheetData>
    <row r="2" spans="1:6" x14ac:dyDescent="0.2">
      <c r="A2" s="9" t="s">
        <v>310</v>
      </c>
    </row>
    <row r="3" spans="1:6" x14ac:dyDescent="0.2">
      <c r="B3" s="10" t="s">
        <v>195</v>
      </c>
      <c r="C3" s="10" t="s">
        <v>196</v>
      </c>
      <c r="D3" s="10" t="s">
        <v>197</v>
      </c>
      <c r="E3" s="10" t="s">
        <v>198</v>
      </c>
      <c r="F3" s="10" t="s">
        <v>199</v>
      </c>
    </row>
    <row r="4" spans="1:6" x14ac:dyDescent="0.2">
      <c r="A4" s="13" t="s">
        <v>61</v>
      </c>
      <c r="B4">
        <v>12</v>
      </c>
      <c r="C4">
        <v>1</v>
      </c>
      <c r="D4">
        <v>7</v>
      </c>
      <c r="E4">
        <v>2</v>
      </c>
      <c r="F4">
        <f>SUM(B4:E4)</f>
        <v>22</v>
      </c>
    </row>
    <row r="5" spans="1:6" ht="18" thickBot="1" x14ac:dyDescent="0.25">
      <c r="A5" s="265" t="s">
        <v>105</v>
      </c>
      <c r="B5">
        <v>3</v>
      </c>
      <c r="C5">
        <v>1</v>
      </c>
      <c r="D5">
        <v>3</v>
      </c>
      <c r="E5">
        <v>1</v>
      </c>
      <c r="F5">
        <f t="shared" ref="F5:F11" si="0">SUM(B5:E5)</f>
        <v>8</v>
      </c>
    </row>
    <row r="6" spans="1:6" ht="18" thickBot="1" x14ac:dyDescent="0.25">
      <c r="A6" s="265" t="s">
        <v>327</v>
      </c>
      <c r="B6">
        <v>0</v>
      </c>
      <c r="C6">
        <v>1</v>
      </c>
      <c r="D6">
        <v>0</v>
      </c>
      <c r="E6">
        <v>0</v>
      </c>
      <c r="F6">
        <f t="shared" si="0"/>
        <v>1</v>
      </c>
    </row>
    <row r="7" spans="1:6" x14ac:dyDescent="0.2">
      <c r="A7" s="264" t="s">
        <v>201</v>
      </c>
      <c r="B7">
        <v>2</v>
      </c>
      <c r="C7">
        <v>2</v>
      </c>
      <c r="D7">
        <v>0</v>
      </c>
      <c r="E7">
        <v>2</v>
      </c>
      <c r="F7">
        <f t="shared" si="0"/>
        <v>6</v>
      </c>
    </row>
    <row r="8" spans="1:6" x14ac:dyDescent="0.2">
      <c r="A8" s="9" t="s">
        <v>325</v>
      </c>
      <c r="B8">
        <v>0</v>
      </c>
      <c r="C8">
        <v>0</v>
      </c>
      <c r="D8">
        <v>0</v>
      </c>
      <c r="E8">
        <v>2</v>
      </c>
      <c r="F8">
        <f t="shared" si="0"/>
        <v>2</v>
      </c>
    </row>
    <row r="9" spans="1:6" x14ac:dyDescent="0.2">
      <c r="A9" s="264" t="s">
        <v>200</v>
      </c>
      <c r="B9">
        <v>2</v>
      </c>
      <c r="C9">
        <v>1</v>
      </c>
      <c r="D9">
        <v>0</v>
      </c>
      <c r="E9">
        <v>1</v>
      </c>
      <c r="F9">
        <f t="shared" si="0"/>
        <v>4</v>
      </c>
    </row>
    <row r="10" spans="1:6" x14ac:dyDescent="0.2">
      <c r="A10" s="264" t="s">
        <v>202</v>
      </c>
      <c r="B10">
        <v>0</v>
      </c>
      <c r="C10">
        <v>1</v>
      </c>
      <c r="D10">
        <v>0</v>
      </c>
      <c r="E10">
        <v>0</v>
      </c>
      <c r="F10">
        <f t="shared" si="0"/>
        <v>1</v>
      </c>
    </row>
    <row r="11" spans="1:6" x14ac:dyDescent="0.2">
      <c r="A11" s="9" t="s">
        <v>326</v>
      </c>
      <c r="B11">
        <v>0</v>
      </c>
      <c r="C11">
        <v>1</v>
      </c>
      <c r="D11">
        <v>0</v>
      </c>
      <c r="E11">
        <v>1</v>
      </c>
      <c r="F11">
        <f t="shared" si="0"/>
        <v>2</v>
      </c>
    </row>
    <row r="17" spans="1:2" ht="17" customHeight="1" x14ac:dyDescent="0.2"/>
    <row r="18" spans="1:2" ht="17" customHeight="1" x14ac:dyDescent="0.2"/>
    <row r="19" spans="1:2" ht="17" customHeight="1" x14ac:dyDescent="0.2"/>
    <row r="23" spans="1:2" x14ac:dyDescent="0.2">
      <c r="A23" s="9"/>
    </row>
    <row r="24" spans="1:2" x14ac:dyDescent="0.2">
      <c r="A24" s="9"/>
    </row>
    <row r="26" spans="1:2" x14ac:dyDescent="0.2">
      <c r="A26" t="s">
        <v>328</v>
      </c>
      <c r="B26" t="s">
        <v>199</v>
      </c>
    </row>
    <row r="27" spans="1:2" x14ac:dyDescent="0.2">
      <c r="A27" s="13" t="s">
        <v>61</v>
      </c>
      <c r="B27">
        <v>22</v>
      </c>
    </row>
    <row r="28" spans="1:2" ht="18" thickBot="1" x14ac:dyDescent="0.25">
      <c r="A28" s="265" t="s">
        <v>105</v>
      </c>
      <c r="B28">
        <v>8</v>
      </c>
    </row>
    <row r="29" spans="1:2" ht="18" thickBot="1" x14ac:dyDescent="0.25">
      <c r="A29" s="265" t="s">
        <v>327</v>
      </c>
      <c r="B29">
        <v>1</v>
      </c>
    </row>
    <row r="30" spans="1:2" x14ac:dyDescent="0.2">
      <c r="A30" s="264" t="s">
        <v>201</v>
      </c>
      <c r="B30">
        <v>6</v>
      </c>
    </row>
    <row r="31" spans="1:2" x14ac:dyDescent="0.2">
      <c r="A31" s="9" t="s">
        <v>325</v>
      </c>
      <c r="B31">
        <v>2</v>
      </c>
    </row>
    <row r="32" spans="1:2" x14ac:dyDescent="0.2">
      <c r="A32" s="264" t="s">
        <v>200</v>
      </c>
      <c r="B32">
        <v>4</v>
      </c>
    </row>
    <row r="33" spans="1:2" x14ac:dyDescent="0.2">
      <c r="A33" s="264" t="s">
        <v>202</v>
      </c>
      <c r="B33">
        <v>1</v>
      </c>
    </row>
    <row r="34" spans="1:2" x14ac:dyDescent="0.2">
      <c r="A34" s="9" t="s">
        <v>326</v>
      </c>
      <c r="B34">
        <v>2</v>
      </c>
    </row>
    <row r="35" spans="1:2" x14ac:dyDescent="0.2">
      <c r="B35" s="14"/>
    </row>
    <row r="36" spans="1:2" x14ac:dyDescent="0.2">
      <c r="B36" s="14"/>
    </row>
    <row r="37" spans="1:2" x14ac:dyDescent="0.2">
      <c r="B37" s="14"/>
    </row>
    <row r="38" spans="1:2" ht="27" customHeight="1" x14ac:dyDescent="0.2"/>
    <row r="39" spans="1:2" x14ac:dyDescent="0.2">
      <c r="B39" s="14"/>
    </row>
    <row r="40" spans="1:2" x14ac:dyDescent="0.2">
      <c r="B40" s="14"/>
    </row>
    <row r="41" spans="1:2" x14ac:dyDescent="0.2">
      <c r="B41" s="14"/>
    </row>
    <row r="42" spans="1:2" x14ac:dyDescent="0.2">
      <c r="B42" s="14"/>
    </row>
    <row r="43" spans="1:2" x14ac:dyDescent="0.2">
      <c r="B43" s="14"/>
    </row>
    <row r="44" spans="1:2" x14ac:dyDescent="0.2">
      <c r="B44" s="14"/>
    </row>
  </sheetData>
  <sortState xmlns:xlrd2="http://schemas.microsoft.com/office/spreadsheetml/2017/richdata2" ref="A28:B44">
    <sortCondition ref="A27:A4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73707-55E2-C44D-9A7E-4BE626EFB78E}">
  <dimension ref="A2:AA10"/>
  <sheetViews>
    <sheetView topLeftCell="A9" zoomScale="75" workbookViewId="0">
      <selection activeCell="I6" sqref="I6"/>
    </sheetView>
  </sheetViews>
  <sheetFormatPr baseColWidth="10" defaultRowHeight="16" x14ac:dyDescent="0.2"/>
  <sheetData>
    <row r="2" spans="1:27" s="266" customFormat="1"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s="266" customFormat="1"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s="266" customFormat="1"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s="266" customFormat="1"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409.6" thickBot="1" x14ac:dyDescent="0.25">
      <c r="A6" s="41">
        <v>1</v>
      </c>
      <c r="B6" s="42" t="s">
        <v>119</v>
      </c>
      <c r="C6" s="108" t="s">
        <v>117</v>
      </c>
      <c r="D6" s="70">
        <v>1.1000000000000001</v>
      </c>
      <c r="E6" s="70" t="s">
        <v>209</v>
      </c>
      <c r="F6" s="109" t="s">
        <v>29</v>
      </c>
      <c r="G6" s="71" t="s">
        <v>118</v>
      </c>
      <c r="H6" s="110" t="s">
        <v>261</v>
      </c>
      <c r="I6" s="46" t="s">
        <v>219</v>
      </c>
      <c r="J6" s="111" t="s">
        <v>120</v>
      </c>
      <c r="K6" s="112" t="s">
        <v>121</v>
      </c>
      <c r="L6" s="111" t="s">
        <v>220</v>
      </c>
      <c r="M6" s="75" t="s">
        <v>262</v>
      </c>
      <c r="N6" s="113" t="s">
        <v>140</v>
      </c>
      <c r="O6" s="114">
        <v>1000000</v>
      </c>
      <c r="P6" s="114">
        <v>987433</v>
      </c>
      <c r="Q6" s="71">
        <v>0</v>
      </c>
      <c r="R6" s="262">
        <v>1000000</v>
      </c>
      <c r="S6" s="115">
        <v>986666</v>
      </c>
      <c r="T6" s="49">
        <v>0</v>
      </c>
      <c r="U6" s="244">
        <v>0</v>
      </c>
      <c r="V6" s="49">
        <v>13334</v>
      </c>
      <c r="W6" s="244">
        <v>0.01</v>
      </c>
      <c r="X6" s="114" t="s">
        <v>263</v>
      </c>
      <c r="Y6" s="114" t="s">
        <v>141</v>
      </c>
      <c r="Z6" s="114" t="s">
        <v>141</v>
      </c>
      <c r="AA6" s="41"/>
    </row>
    <row r="7" spans="1:27" ht="409.6" thickBot="1" x14ac:dyDescent="0.25">
      <c r="A7" s="53"/>
      <c r="B7" s="42" t="s">
        <v>119</v>
      </c>
      <c r="C7" s="116" t="s">
        <v>142</v>
      </c>
      <c r="D7" s="54">
        <v>1.1000000000000001</v>
      </c>
      <c r="E7" s="54" t="s">
        <v>209</v>
      </c>
      <c r="F7" s="46"/>
      <c r="G7" s="46" t="s">
        <v>122</v>
      </c>
      <c r="H7" s="46" t="s">
        <v>264</v>
      </c>
      <c r="I7" s="117" t="s">
        <v>265</v>
      </c>
      <c r="J7" s="43" t="s">
        <v>123</v>
      </c>
      <c r="K7" s="118">
        <v>21729</v>
      </c>
      <c r="L7" s="43" t="s">
        <v>221</v>
      </c>
      <c r="M7" s="111" t="s">
        <v>143</v>
      </c>
      <c r="N7" s="48" t="s">
        <v>124</v>
      </c>
      <c r="O7" s="119">
        <v>32000</v>
      </c>
      <c r="P7" s="120">
        <v>32000</v>
      </c>
      <c r="Q7" s="46">
        <v>0</v>
      </c>
      <c r="R7" s="256">
        <v>32000</v>
      </c>
      <c r="S7" s="119">
        <v>32000</v>
      </c>
      <c r="T7" s="49">
        <v>0</v>
      </c>
      <c r="U7" s="244">
        <v>0</v>
      </c>
      <c r="V7" s="49">
        <v>0</v>
      </c>
      <c r="W7" s="244">
        <v>0</v>
      </c>
      <c r="X7" s="77" t="s">
        <v>266</v>
      </c>
      <c r="Y7" s="46">
        <v>0</v>
      </c>
      <c r="Z7" s="46">
        <v>0</v>
      </c>
      <c r="AA7" s="43"/>
    </row>
    <row r="8" spans="1:27" ht="409.6" thickBot="1" x14ac:dyDescent="0.25">
      <c r="A8" s="53">
        <v>3</v>
      </c>
      <c r="B8" s="42" t="s">
        <v>119</v>
      </c>
      <c r="C8" s="116" t="s">
        <v>144</v>
      </c>
      <c r="D8" s="54">
        <v>1.2</v>
      </c>
      <c r="E8" s="54" t="s">
        <v>210</v>
      </c>
      <c r="F8" s="121" t="s">
        <v>125</v>
      </c>
      <c r="G8" s="122" t="s">
        <v>126</v>
      </c>
      <c r="H8" s="123" t="s">
        <v>267</v>
      </c>
      <c r="I8" s="46" t="s">
        <v>222</v>
      </c>
      <c r="J8" s="124" t="s">
        <v>127</v>
      </c>
      <c r="K8" s="125">
        <v>30000</v>
      </c>
      <c r="L8" s="124" t="s">
        <v>223</v>
      </c>
      <c r="M8" s="126" t="s">
        <v>145</v>
      </c>
      <c r="N8" s="127" t="s">
        <v>146</v>
      </c>
      <c r="O8" s="119">
        <v>88000</v>
      </c>
      <c r="P8" s="119">
        <v>40000</v>
      </c>
      <c r="Q8" s="119">
        <v>0</v>
      </c>
      <c r="R8" s="119">
        <v>40000</v>
      </c>
      <c r="S8" s="119">
        <v>40000</v>
      </c>
      <c r="T8" s="49">
        <v>48000</v>
      </c>
      <c r="U8" s="244">
        <v>0.55000000000000004</v>
      </c>
      <c r="V8" s="49">
        <v>0</v>
      </c>
      <c r="W8" s="244">
        <v>0</v>
      </c>
      <c r="X8" s="77" t="s">
        <v>268</v>
      </c>
      <c r="Y8" s="128"/>
      <c r="Z8" s="129"/>
      <c r="AA8" s="53" t="s">
        <v>128</v>
      </c>
    </row>
    <row r="9" spans="1:27" ht="409.6" thickBot="1" x14ac:dyDescent="0.25">
      <c r="A9" s="53">
        <v>4</v>
      </c>
      <c r="B9" s="42" t="s">
        <v>119</v>
      </c>
      <c r="C9" s="116" t="s">
        <v>129</v>
      </c>
      <c r="D9" s="130">
        <v>1.1000000000000001</v>
      </c>
      <c r="E9" s="130" t="s">
        <v>205</v>
      </c>
      <c r="F9" s="131" t="s">
        <v>29</v>
      </c>
      <c r="G9" s="46" t="s">
        <v>130</v>
      </c>
      <c r="H9" s="46" t="s">
        <v>269</v>
      </c>
      <c r="I9" s="46" t="s">
        <v>270</v>
      </c>
      <c r="J9" s="124" t="s">
        <v>131</v>
      </c>
      <c r="K9" s="125" t="s">
        <v>271</v>
      </c>
      <c r="L9" s="124" t="s">
        <v>61</v>
      </c>
      <c r="M9" s="124" t="s">
        <v>147</v>
      </c>
      <c r="N9" s="48"/>
      <c r="O9" s="132">
        <v>850000</v>
      </c>
      <c r="P9" s="119">
        <v>550000</v>
      </c>
      <c r="Q9" s="119">
        <v>570000</v>
      </c>
      <c r="R9" s="119">
        <v>1120000</v>
      </c>
      <c r="S9" s="119">
        <v>710000</v>
      </c>
      <c r="T9" s="49">
        <v>-270000</v>
      </c>
      <c r="U9" s="244">
        <v>-0.32</v>
      </c>
      <c r="V9" s="49">
        <v>410000</v>
      </c>
      <c r="W9" s="244">
        <v>0.48</v>
      </c>
      <c r="X9" s="119" t="s">
        <v>272</v>
      </c>
      <c r="Y9" s="133" t="s">
        <v>273</v>
      </c>
      <c r="Z9" s="134" t="s">
        <v>148</v>
      </c>
      <c r="AA9" s="53" t="s">
        <v>149</v>
      </c>
    </row>
    <row r="10" spans="1:27" ht="409.6" thickBot="1" x14ac:dyDescent="0.25">
      <c r="A10" s="53">
        <v>5</v>
      </c>
      <c r="B10" s="42" t="s">
        <v>119</v>
      </c>
      <c r="C10" s="69" t="s">
        <v>132</v>
      </c>
      <c r="D10" s="151">
        <v>3.2</v>
      </c>
      <c r="E10" s="151" t="s">
        <v>208</v>
      </c>
      <c r="F10" s="46" t="s">
        <v>150</v>
      </c>
      <c r="G10" s="46" t="s">
        <v>133</v>
      </c>
      <c r="H10" s="117" t="s">
        <v>274</v>
      </c>
      <c r="I10" s="47" t="s">
        <v>275</v>
      </c>
      <c r="J10" s="43" t="s">
        <v>134</v>
      </c>
      <c r="K10" s="43" t="s">
        <v>151</v>
      </c>
      <c r="L10" s="43" t="s">
        <v>168</v>
      </c>
      <c r="M10" s="43" t="s">
        <v>152</v>
      </c>
      <c r="N10" s="135" t="s">
        <v>153</v>
      </c>
      <c r="O10" s="119">
        <v>69388</v>
      </c>
      <c r="P10" s="119">
        <v>34288</v>
      </c>
      <c r="Q10" s="46" t="s">
        <v>154</v>
      </c>
      <c r="R10" s="263">
        <v>69388</v>
      </c>
      <c r="S10" s="120">
        <v>69388</v>
      </c>
      <c r="T10" s="49">
        <v>0</v>
      </c>
      <c r="U10" s="244">
        <v>0</v>
      </c>
      <c r="V10" s="49">
        <v>0</v>
      </c>
      <c r="W10" s="244">
        <v>0</v>
      </c>
      <c r="X10" s="119" t="s">
        <v>276</v>
      </c>
      <c r="Y10" s="78"/>
      <c r="Z10" s="129">
        <v>30000</v>
      </c>
      <c r="AA10" s="53" t="s">
        <v>155</v>
      </c>
    </row>
  </sheetData>
  <mergeCells count="6">
    <mergeCell ref="C2:O2"/>
    <mergeCell ref="C3:I3"/>
    <mergeCell ref="J3:N3"/>
    <mergeCell ref="O3:Z3"/>
    <mergeCell ref="O4:S4"/>
    <mergeCell ref="X4:Z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3B8C-FA6D-EE48-9D73-94BFB0FA0205}">
  <dimension ref="A2:AA12"/>
  <sheetViews>
    <sheetView topLeftCell="E11" zoomScale="64" workbookViewId="0">
      <selection activeCell="F6" sqref="F6"/>
    </sheetView>
  </sheetViews>
  <sheetFormatPr baseColWidth="10" defaultRowHeight="16" x14ac:dyDescent="0.2"/>
  <sheetData>
    <row r="2" spans="1:27" s="266" customFormat="1"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s="266" customFormat="1"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s="266" customFormat="1"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s="266" customFormat="1"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409.6" customHeight="1" thickBot="1" x14ac:dyDescent="0.25">
      <c r="A6" s="213">
        <v>1</v>
      </c>
      <c r="B6" s="213" t="s">
        <v>76</v>
      </c>
      <c r="C6" s="212" t="s">
        <v>156</v>
      </c>
      <c r="D6" s="210">
        <v>4.0999999999999996</v>
      </c>
      <c r="E6" s="137" t="s">
        <v>211</v>
      </c>
      <c r="F6" s="207"/>
      <c r="G6" s="207" t="s">
        <v>58</v>
      </c>
      <c r="H6" s="207" t="s">
        <v>277</v>
      </c>
      <c r="I6" s="209"/>
      <c r="J6" s="208" t="s">
        <v>60</v>
      </c>
      <c r="K6" s="207">
        <v>20</v>
      </c>
      <c r="L6" s="207" t="s">
        <v>61</v>
      </c>
      <c r="M6" s="206" t="s">
        <v>157</v>
      </c>
      <c r="N6" s="204" t="s">
        <v>62</v>
      </c>
      <c r="O6" s="203">
        <v>194609</v>
      </c>
      <c r="P6" s="202">
        <v>539634</v>
      </c>
      <c r="Q6" s="202">
        <v>0</v>
      </c>
      <c r="R6" s="202">
        <v>345025</v>
      </c>
      <c r="S6" s="202">
        <v>191609</v>
      </c>
      <c r="T6" s="49">
        <v>-150416</v>
      </c>
      <c r="U6" s="244">
        <v>-0.77</v>
      </c>
      <c r="V6" s="49">
        <v>153416</v>
      </c>
      <c r="W6" s="244">
        <v>0.79</v>
      </c>
      <c r="X6" s="119" t="s">
        <v>224</v>
      </c>
      <c r="Y6" s="128">
        <v>863242</v>
      </c>
      <c r="Z6" s="129">
        <v>0</v>
      </c>
      <c r="AA6" s="138" t="s">
        <v>158</v>
      </c>
    </row>
    <row r="7" spans="1:27" ht="118" thickBot="1" x14ac:dyDescent="0.25">
      <c r="A7" s="53"/>
      <c r="B7" s="53"/>
      <c r="C7" s="159"/>
      <c r="D7" s="211"/>
      <c r="E7" s="139"/>
      <c r="F7" s="45"/>
      <c r="G7" s="45"/>
      <c r="H7" s="45"/>
      <c r="I7" s="42"/>
      <c r="J7" s="148"/>
      <c r="K7" s="45"/>
      <c r="L7" s="45"/>
      <c r="M7" s="116"/>
      <c r="N7" s="205"/>
      <c r="O7" s="120"/>
      <c r="P7" s="132"/>
      <c r="Q7" s="132"/>
      <c r="R7" s="132"/>
      <c r="S7" s="132"/>
      <c r="T7" s="49">
        <v>0</v>
      </c>
      <c r="U7" s="244" t="e">
        <v>#DIV/0!</v>
      </c>
      <c r="V7" s="49">
        <v>0</v>
      </c>
      <c r="W7" s="244" t="e">
        <v>#DIV/0!</v>
      </c>
      <c r="X7" s="119" t="s">
        <v>225</v>
      </c>
      <c r="Y7" s="128">
        <v>536896</v>
      </c>
      <c r="Z7" s="129">
        <v>91335</v>
      </c>
      <c r="AA7" s="138" t="s">
        <v>65</v>
      </c>
    </row>
    <row r="8" spans="1:27" ht="409.6" thickBot="1" x14ac:dyDescent="0.25">
      <c r="A8" s="53">
        <v>2</v>
      </c>
      <c r="B8" s="60" t="s">
        <v>76</v>
      </c>
      <c r="C8" s="43" t="s">
        <v>66</v>
      </c>
      <c r="D8" s="139">
        <v>4.2</v>
      </c>
      <c r="E8" s="139" t="s">
        <v>212</v>
      </c>
      <c r="F8" s="46"/>
      <c r="G8" s="46">
        <v>2</v>
      </c>
      <c r="H8" s="46" t="s">
        <v>226</v>
      </c>
      <c r="I8" s="140"/>
      <c r="J8" s="124" t="s">
        <v>159</v>
      </c>
      <c r="K8" s="124">
        <v>150</v>
      </c>
      <c r="L8" s="141" t="s">
        <v>227</v>
      </c>
      <c r="M8" s="43" t="s">
        <v>160</v>
      </c>
      <c r="N8" s="142" t="s">
        <v>62</v>
      </c>
      <c r="O8" s="119">
        <v>439034</v>
      </c>
      <c r="P8" s="120">
        <v>539678</v>
      </c>
      <c r="Q8" s="119">
        <v>0</v>
      </c>
      <c r="R8" s="119">
        <v>100642</v>
      </c>
      <c r="S8" s="119">
        <v>439034</v>
      </c>
      <c r="T8" s="49">
        <v>338392</v>
      </c>
      <c r="U8" s="244">
        <v>0.77</v>
      </c>
      <c r="V8" s="49">
        <v>-338392</v>
      </c>
      <c r="W8" s="244">
        <v>-0.77</v>
      </c>
      <c r="X8" s="119" t="s">
        <v>278</v>
      </c>
      <c r="Y8" s="128">
        <v>899929</v>
      </c>
      <c r="Z8" s="129">
        <v>0</v>
      </c>
      <c r="AA8" s="138" t="s">
        <v>161</v>
      </c>
    </row>
    <row r="9" spans="1:27" ht="409.6" thickBot="1" x14ac:dyDescent="0.25">
      <c r="A9" s="53">
        <v>3</v>
      </c>
      <c r="B9" s="20" t="s">
        <v>76</v>
      </c>
      <c r="C9" s="75" t="s">
        <v>68</v>
      </c>
      <c r="D9" s="143">
        <v>4.0999999999999996</v>
      </c>
      <c r="E9" s="136" t="s">
        <v>211</v>
      </c>
      <c r="F9" s="45"/>
      <c r="G9" s="17" t="s">
        <v>58</v>
      </c>
      <c r="H9" s="45" t="s">
        <v>226</v>
      </c>
      <c r="I9" s="140"/>
      <c r="J9" s="43" t="s">
        <v>59</v>
      </c>
      <c r="K9" s="43"/>
      <c r="L9" s="19" t="s">
        <v>61</v>
      </c>
      <c r="M9" s="113" t="s">
        <v>162</v>
      </c>
      <c r="N9" s="48" t="s">
        <v>163</v>
      </c>
      <c r="O9" s="119">
        <v>123850</v>
      </c>
      <c r="P9" s="119">
        <v>276343</v>
      </c>
      <c r="Q9" s="119">
        <v>0</v>
      </c>
      <c r="R9" s="119">
        <v>152493</v>
      </c>
      <c r="S9" s="119">
        <v>126850</v>
      </c>
      <c r="T9" s="49">
        <v>-28643</v>
      </c>
      <c r="U9" s="244">
        <v>-0.23</v>
      </c>
      <c r="V9" s="49">
        <v>25643</v>
      </c>
      <c r="W9" s="244">
        <v>0.21</v>
      </c>
      <c r="X9" s="119" t="s">
        <v>228</v>
      </c>
      <c r="Y9" s="128">
        <v>300000</v>
      </c>
      <c r="Z9" s="129">
        <v>0</v>
      </c>
      <c r="AA9" s="138" t="s">
        <v>164</v>
      </c>
    </row>
    <row r="10" spans="1:27" ht="409.6" thickBot="1" x14ac:dyDescent="0.25">
      <c r="A10" s="53">
        <v>4</v>
      </c>
      <c r="B10" s="144" t="s">
        <v>76</v>
      </c>
      <c r="C10" s="145" t="s">
        <v>165</v>
      </c>
      <c r="D10" s="146">
        <v>3.2</v>
      </c>
      <c r="E10" s="146" t="s">
        <v>208</v>
      </c>
      <c r="F10" s="46">
        <v>3</v>
      </c>
      <c r="G10" s="71">
        <v>2</v>
      </c>
      <c r="H10" s="46" t="s">
        <v>226</v>
      </c>
      <c r="I10" s="140"/>
      <c r="J10" s="43" t="s">
        <v>67</v>
      </c>
      <c r="K10" s="46" t="s">
        <v>70</v>
      </c>
      <c r="L10" s="111" t="s">
        <v>61</v>
      </c>
      <c r="M10" s="43" t="s">
        <v>71</v>
      </c>
      <c r="N10" s="48" t="s">
        <v>62</v>
      </c>
      <c r="O10" s="119">
        <v>198928</v>
      </c>
      <c r="P10" s="119">
        <v>198828</v>
      </c>
      <c r="Q10" s="119">
        <v>0</v>
      </c>
      <c r="R10" s="119">
        <v>0</v>
      </c>
      <c r="S10" s="119">
        <v>198828</v>
      </c>
      <c r="T10" s="49">
        <v>198928</v>
      </c>
      <c r="U10" s="244">
        <v>1</v>
      </c>
      <c r="V10" s="49">
        <v>-198828</v>
      </c>
      <c r="W10" s="244">
        <v>-1</v>
      </c>
      <c r="X10" s="119" t="s">
        <v>229</v>
      </c>
      <c r="Y10" s="128">
        <v>599491</v>
      </c>
      <c r="Z10" s="129">
        <v>0</v>
      </c>
      <c r="AA10" s="138" t="s">
        <v>161</v>
      </c>
    </row>
    <row r="11" spans="1:27" ht="409.6" thickBot="1" x14ac:dyDescent="0.25">
      <c r="A11" s="53">
        <v>5</v>
      </c>
      <c r="B11" s="60" t="s">
        <v>76</v>
      </c>
      <c r="C11" s="69" t="s">
        <v>72</v>
      </c>
      <c r="D11" s="139">
        <v>4.0999999999999996</v>
      </c>
      <c r="E11" s="139" t="s">
        <v>211</v>
      </c>
      <c r="F11" s="46"/>
      <c r="G11" s="46" t="s">
        <v>73</v>
      </c>
      <c r="H11" s="46" t="s">
        <v>279</v>
      </c>
      <c r="I11" s="140"/>
      <c r="J11" s="43" t="s">
        <v>64</v>
      </c>
      <c r="K11" s="46" t="s">
        <v>70</v>
      </c>
      <c r="L11" s="43" t="s">
        <v>230</v>
      </c>
      <c r="M11" s="43" t="s">
        <v>74</v>
      </c>
      <c r="N11" s="48" t="s">
        <v>75</v>
      </c>
      <c r="O11" s="119">
        <v>51629</v>
      </c>
      <c r="P11" s="119">
        <v>75169</v>
      </c>
      <c r="Q11" s="119">
        <v>0</v>
      </c>
      <c r="R11" s="119">
        <v>23541</v>
      </c>
      <c r="S11" s="119">
        <v>51629</v>
      </c>
      <c r="T11" s="49">
        <v>28088</v>
      </c>
      <c r="U11" s="244">
        <v>0.54</v>
      </c>
      <c r="V11" s="49">
        <v>-28088</v>
      </c>
      <c r="W11" s="244">
        <v>-0.54</v>
      </c>
      <c r="X11" s="119" t="s">
        <v>231</v>
      </c>
      <c r="Y11" s="128">
        <v>100000</v>
      </c>
      <c r="Z11" s="129">
        <v>0</v>
      </c>
      <c r="AA11" s="138" t="s">
        <v>77</v>
      </c>
    </row>
    <row r="12" spans="1:27" ht="183" thickBot="1" x14ac:dyDescent="0.25">
      <c r="A12" s="53">
        <v>6</v>
      </c>
      <c r="B12" s="60" t="s">
        <v>76</v>
      </c>
      <c r="C12" s="43" t="s">
        <v>78</v>
      </c>
      <c r="D12" s="46"/>
      <c r="E12" s="46"/>
      <c r="F12" s="46"/>
      <c r="G12" s="46"/>
      <c r="H12" s="46"/>
      <c r="I12" s="140"/>
      <c r="J12" s="43"/>
      <c r="K12" s="43"/>
      <c r="L12" s="43"/>
      <c r="M12" s="43"/>
      <c r="N12" s="48"/>
      <c r="O12" s="119"/>
      <c r="P12" s="119"/>
      <c r="Q12" s="119"/>
      <c r="R12" s="119"/>
      <c r="S12" s="119"/>
      <c r="T12" s="49">
        <v>0</v>
      </c>
      <c r="U12" s="244" t="e">
        <v>#DIV/0!</v>
      </c>
      <c r="V12" s="49">
        <v>0</v>
      </c>
      <c r="W12" s="244" t="e">
        <v>#DIV/0!</v>
      </c>
      <c r="X12" s="119"/>
      <c r="Y12" s="128"/>
      <c r="Z12" s="129"/>
      <c r="AA12" s="138"/>
    </row>
  </sheetData>
  <mergeCells count="6">
    <mergeCell ref="C2:O2"/>
    <mergeCell ref="C3:I3"/>
    <mergeCell ref="J3:N3"/>
    <mergeCell ref="O3:Z3"/>
    <mergeCell ref="O4:S4"/>
    <mergeCell ref="X4:Z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52692-624C-2A42-B5BB-3E34EFD97142}">
  <dimension ref="A2:AA12"/>
  <sheetViews>
    <sheetView topLeftCell="F10" zoomScale="82" workbookViewId="0">
      <selection activeCell="G6" sqref="G6"/>
    </sheetView>
  </sheetViews>
  <sheetFormatPr baseColWidth="10" defaultRowHeight="16" x14ac:dyDescent="0.2"/>
  <sheetData>
    <row r="2" spans="1:27" s="266" customFormat="1"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s="266" customFormat="1"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s="266" customFormat="1"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s="266" customFormat="1" ht="143" x14ac:dyDescent="0.2">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285" thickBot="1" x14ac:dyDescent="0.25">
      <c r="A6" s="53">
        <v>1</v>
      </c>
      <c r="B6" s="60" t="s">
        <v>193</v>
      </c>
      <c r="C6" s="43" t="s">
        <v>42</v>
      </c>
      <c r="D6" s="147">
        <v>2.1</v>
      </c>
      <c r="E6" s="147" t="s">
        <v>213</v>
      </c>
      <c r="F6" s="46"/>
      <c r="G6" s="46" t="s">
        <v>43</v>
      </c>
      <c r="H6" s="46" t="s">
        <v>232</v>
      </c>
      <c r="I6" s="140"/>
      <c r="J6" s="43" t="s">
        <v>44</v>
      </c>
      <c r="K6" s="43"/>
      <c r="L6" s="43"/>
      <c r="M6" s="43"/>
      <c r="N6" s="48"/>
      <c r="O6" s="46">
        <v>55000</v>
      </c>
      <c r="P6" s="148">
        <v>55000</v>
      </c>
      <c r="Q6" s="46">
        <v>32000</v>
      </c>
      <c r="R6" s="46">
        <v>23000</v>
      </c>
      <c r="S6" s="46">
        <v>12000</v>
      </c>
      <c r="T6" s="49">
        <v>32000</v>
      </c>
      <c r="U6" s="244">
        <v>0.57999999999999996</v>
      </c>
      <c r="V6" s="49">
        <v>11000</v>
      </c>
      <c r="W6" s="244">
        <v>0.2</v>
      </c>
      <c r="X6" s="149" t="s">
        <v>280</v>
      </c>
      <c r="Y6" s="78"/>
      <c r="Z6" s="52"/>
      <c r="AA6" s="53" t="s">
        <v>45</v>
      </c>
    </row>
    <row r="7" spans="1:27" ht="209" thickBot="1" x14ac:dyDescent="0.25">
      <c r="A7" s="53">
        <v>2</v>
      </c>
      <c r="B7" s="60" t="s">
        <v>193</v>
      </c>
      <c r="C7" s="43" t="s">
        <v>46</v>
      </c>
      <c r="D7" s="147">
        <v>2.1</v>
      </c>
      <c r="E7" s="147" t="s">
        <v>213</v>
      </c>
      <c r="F7" s="46"/>
      <c r="G7" s="46" t="s">
        <v>43</v>
      </c>
      <c r="H7" s="46" t="s">
        <v>281</v>
      </c>
      <c r="I7" s="140"/>
      <c r="J7" s="43" t="s">
        <v>44</v>
      </c>
      <c r="K7" s="43"/>
      <c r="L7" s="43"/>
      <c r="M7" s="43"/>
      <c r="N7" s="48"/>
      <c r="O7" s="46">
        <v>120000</v>
      </c>
      <c r="P7" s="148">
        <v>120000</v>
      </c>
      <c r="Q7" s="148">
        <v>120000</v>
      </c>
      <c r="R7" s="46">
        <v>0</v>
      </c>
      <c r="S7" s="148">
        <v>120000</v>
      </c>
      <c r="T7" s="49">
        <v>120000</v>
      </c>
      <c r="U7" s="244">
        <v>1</v>
      </c>
      <c r="V7" s="49">
        <v>-120000</v>
      </c>
      <c r="W7" s="244">
        <v>-1</v>
      </c>
      <c r="X7" s="77" t="s">
        <v>282</v>
      </c>
      <c r="Y7" s="78"/>
      <c r="Z7" s="52"/>
      <c r="AA7" s="53" t="s">
        <v>47</v>
      </c>
    </row>
    <row r="8" spans="1:27" ht="118" thickBot="1" x14ac:dyDescent="0.25">
      <c r="A8" s="53">
        <v>3</v>
      </c>
      <c r="B8" s="60" t="s">
        <v>193</v>
      </c>
      <c r="C8" s="75" t="s">
        <v>48</v>
      </c>
      <c r="D8" s="150">
        <v>2.1</v>
      </c>
      <c r="E8" s="147" t="s">
        <v>213</v>
      </c>
      <c r="F8" s="46"/>
      <c r="G8" s="46" t="s">
        <v>43</v>
      </c>
      <c r="H8" s="46" t="s">
        <v>283</v>
      </c>
      <c r="I8" s="140"/>
      <c r="J8" s="43" t="s">
        <v>49</v>
      </c>
      <c r="K8" s="43"/>
      <c r="L8" s="43"/>
      <c r="M8" s="43"/>
      <c r="N8" s="48"/>
      <c r="O8" s="46"/>
      <c r="P8" s="46"/>
      <c r="Q8" s="46"/>
      <c r="R8" s="46"/>
      <c r="S8" s="46"/>
      <c r="T8" s="49">
        <v>0</v>
      </c>
      <c r="U8" s="244" t="e">
        <v>#DIV/0!</v>
      </c>
      <c r="V8" s="49">
        <v>0</v>
      </c>
      <c r="W8" s="244" t="e">
        <v>#DIV/0!</v>
      </c>
      <c r="X8" s="119"/>
      <c r="Y8" s="78"/>
      <c r="Z8" s="52"/>
      <c r="AA8" s="53"/>
    </row>
    <row r="9" spans="1:27" ht="196" thickBot="1" x14ac:dyDescent="0.25">
      <c r="A9" s="53">
        <v>4</v>
      </c>
      <c r="B9" s="60" t="s">
        <v>193</v>
      </c>
      <c r="C9" s="43" t="s">
        <v>50</v>
      </c>
      <c r="D9" s="147">
        <v>2.1</v>
      </c>
      <c r="E9" s="147" t="s">
        <v>213</v>
      </c>
      <c r="F9" s="46"/>
      <c r="G9" s="46" t="s">
        <v>43</v>
      </c>
      <c r="H9" s="46" t="s">
        <v>233</v>
      </c>
      <c r="I9" s="140"/>
      <c r="J9" s="43" t="s">
        <v>49</v>
      </c>
      <c r="K9" s="43"/>
      <c r="L9" s="43"/>
      <c r="M9" s="43"/>
      <c r="N9" s="48"/>
      <c r="O9" s="46">
        <v>122000</v>
      </c>
      <c r="P9" s="148">
        <v>122000</v>
      </c>
      <c r="Q9" s="46">
        <v>50000</v>
      </c>
      <c r="R9" s="46">
        <v>72000</v>
      </c>
      <c r="S9" s="46">
        <v>50000</v>
      </c>
      <c r="T9" s="49">
        <v>50000</v>
      </c>
      <c r="U9" s="244">
        <v>0.41</v>
      </c>
      <c r="V9" s="49">
        <v>22000</v>
      </c>
      <c r="W9" s="244">
        <v>0.18</v>
      </c>
      <c r="X9" s="77" t="s">
        <v>284</v>
      </c>
      <c r="Y9" s="78"/>
      <c r="Z9" s="52"/>
      <c r="AA9" s="53" t="s">
        <v>51</v>
      </c>
    </row>
    <row r="10" spans="1:27" ht="222" thickBot="1" x14ac:dyDescent="0.25">
      <c r="A10" s="53">
        <v>5</v>
      </c>
      <c r="B10" s="60" t="s">
        <v>193</v>
      </c>
      <c r="C10" s="69" t="s">
        <v>52</v>
      </c>
      <c r="D10" s="151">
        <v>3.2</v>
      </c>
      <c r="E10" s="151" t="s">
        <v>208</v>
      </c>
      <c r="F10" s="46"/>
      <c r="G10" s="46" t="s">
        <v>53</v>
      </c>
      <c r="H10" s="46" t="s">
        <v>234</v>
      </c>
      <c r="I10" s="140"/>
      <c r="J10" s="43" t="s">
        <v>49</v>
      </c>
      <c r="K10" s="43"/>
      <c r="L10" s="43"/>
      <c r="M10" s="43"/>
      <c r="N10" s="48"/>
      <c r="O10" s="46">
        <v>7000</v>
      </c>
      <c r="P10" s="148">
        <v>7000</v>
      </c>
      <c r="Q10" s="148">
        <v>7000</v>
      </c>
      <c r="R10" s="46">
        <v>0</v>
      </c>
      <c r="S10" s="17">
        <v>2000</v>
      </c>
      <c r="T10" s="248">
        <v>7000</v>
      </c>
      <c r="U10" s="244">
        <v>1</v>
      </c>
      <c r="V10" s="49">
        <v>-2000</v>
      </c>
      <c r="W10" s="244">
        <v>-0.28999999999999998</v>
      </c>
      <c r="X10" s="77" t="s">
        <v>285</v>
      </c>
      <c r="Y10" s="78"/>
      <c r="Z10" s="52"/>
      <c r="AA10" s="53" t="s">
        <v>54</v>
      </c>
    </row>
    <row r="11" spans="1:27" ht="171" thickBot="1" x14ac:dyDescent="0.25">
      <c r="A11" s="53">
        <v>6</v>
      </c>
      <c r="B11" s="60" t="s">
        <v>193</v>
      </c>
      <c r="C11" s="152" t="s">
        <v>55</v>
      </c>
      <c r="D11" s="153">
        <v>3.1</v>
      </c>
      <c r="E11" s="151" t="s">
        <v>207</v>
      </c>
      <c r="F11" s="46"/>
      <c r="G11" s="46" t="s">
        <v>56</v>
      </c>
      <c r="H11" s="46" t="s">
        <v>235</v>
      </c>
      <c r="I11" s="140"/>
      <c r="J11" s="43"/>
      <c r="K11" s="43"/>
      <c r="L11" s="43"/>
      <c r="M11" s="43"/>
      <c r="N11" s="48"/>
      <c r="O11" s="46"/>
      <c r="P11" s="46"/>
      <c r="Q11" s="46"/>
      <c r="R11" s="46"/>
      <c r="S11" s="71"/>
      <c r="T11" s="49">
        <v>0</v>
      </c>
      <c r="U11" s="244" t="e">
        <v>#DIV/0!</v>
      </c>
      <c r="V11" s="49">
        <v>0</v>
      </c>
      <c r="W11" s="244" t="e">
        <v>#DIV/0!</v>
      </c>
      <c r="X11" s="119"/>
      <c r="Y11" s="78"/>
      <c r="Z11" s="52"/>
      <c r="AA11" s="53"/>
    </row>
    <row r="12" spans="1:27" ht="27" thickBot="1" x14ac:dyDescent="0.25">
      <c r="A12" s="53">
        <v>7</v>
      </c>
      <c r="B12" s="60" t="s">
        <v>193</v>
      </c>
      <c r="C12" s="43" t="s">
        <v>57</v>
      </c>
      <c r="D12" s="46"/>
      <c r="E12" s="46"/>
      <c r="F12" s="46"/>
      <c r="G12" s="46" t="s">
        <v>56</v>
      </c>
      <c r="H12" s="46"/>
      <c r="I12" s="140"/>
      <c r="J12" s="43"/>
      <c r="K12" s="43"/>
      <c r="L12" s="43"/>
      <c r="M12" s="43"/>
      <c r="N12" s="48"/>
      <c r="O12" s="46"/>
      <c r="P12" s="46"/>
      <c r="Q12" s="46"/>
      <c r="R12" s="46"/>
      <c r="S12" s="46"/>
      <c r="T12" s="49">
        <v>0</v>
      </c>
      <c r="U12" s="244" t="e">
        <v>#DIV/0!</v>
      </c>
      <c r="V12" s="49">
        <v>0</v>
      </c>
      <c r="W12" s="244" t="e">
        <v>#DIV/0!</v>
      </c>
      <c r="X12" s="119"/>
      <c r="Y12" s="78"/>
      <c r="Z12" s="52"/>
      <c r="AA12" s="53"/>
    </row>
  </sheetData>
  <mergeCells count="6">
    <mergeCell ref="C2:O2"/>
    <mergeCell ref="C3:I3"/>
    <mergeCell ref="J3:N3"/>
    <mergeCell ref="O3:Z3"/>
    <mergeCell ref="O4:S4"/>
    <mergeCell ref="X4:Z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5C45B-B0F3-DB47-9FCC-F6E31C8630A6}">
  <dimension ref="A2:AA17"/>
  <sheetViews>
    <sheetView topLeftCell="A15" zoomScale="65" workbookViewId="0">
      <selection activeCell="K7" sqref="K7"/>
    </sheetView>
  </sheetViews>
  <sheetFormatPr baseColWidth="10" defaultRowHeight="16" x14ac:dyDescent="0.2"/>
  <sheetData>
    <row r="2" spans="1:27" s="266" customFormat="1" ht="17"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s="266" customFormat="1" ht="17" thickBot="1" x14ac:dyDescent="0.25">
      <c r="A3" s="23">
        <v>2022</v>
      </c>
      <c r="B3" s="24" t="s">
        <v>192</v>
      </c>
      <c r="C3" s="187" t="s">
        <v>0</v>
      </c>
      <c r="D3" s="188"/>
      <c r="E3" s="188"/>
      <c r="F3" s="188"/>
      <c r="G3" s="188"/>
      <c r="H3" s="188"/>
      <c r="I3" s="189"/>
      <c r="J3" s="190" t="s">
        <v>1</v>
      </c>
      <c r="K3" s="191"/>
      <c r="L3" s="191"/>
      <c r="M3" s="191"/>
      <c r="N3" s="192"/>
      <c r="O3" s="194" t="s">
        <v>2</v>
      </c>
      <c r="P3" s="193"/>
      <c r="Q3" s="193"/>
      <c r="R3" s="193"/>
      <c r="S3" s="193"/>
      <c r="T3" s="193"/>
      <c r="U3" s="193"/>
      <c r="V3" s="193"/>
      <c r="W3" s="193"/>
      <c r="X3" s="193"/>
      <c r="Y3" s="193"/>
      <c r="Z3" s="195"/>
      <c r="AA3" s="26"/>
    </row>
    <row r="4" spans="1:27" s="266" customFormat="1" ht="24" customHeight="1" thickBot="1" x14ac:dyDescent="0.25">
      <c r="A4" s="27"/>
      <c r="B4" s="28"/>
      <c r="C4" s="29"/>
      <c r="D4" s="29"/>
      <c r="E4" s="29"/>
      <c r="F4" s="29"/>
      <c r="G4" s="29"/>
      <c r="H4" s="29"/>
      <c r="I4" s="30"/>
      <c r="J4" s="31"/>
      <c r="K4" s="31"/>
      <c r="L4" s="31"/>
      <c r="M4" s="31"/>
      <c r="N4" s="32"/>
      <c r="O4" s="196" t="s">
        <v>13</v>
      </c>
      <c r="P4" s="197"/>
      <c r="Q4" s="197"/>
      <c r="R4" s="197"/>
      <c r="S4" s="198"/>
      <c r="T4" s="231"/>
      <c r="U4" s="232"/>
      <c r="V4" s="231"/>
      <c r="W4" s="233"/>
      <c r="X4" s="199" t="s">
        <v>14</v>
      </c>
      <c r="Y4" s="200"/>
      <c r="Z4" s="201"/>
      <c r="AA4" s="33"/>
    </row>
    <row r="5" spans="1:27" s="266" customFormat="1" ht="143" x14ac:dyDescent="0.2">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183" thickBot="1" x14ac:dyDescent="0.25">
      <c r="A6" s="154">
        <v>1</v>
      </c>
      <c r="B6" s="60" t="s">
        <v>41</v>
      </c>
      <c r="C6" s="155" t="s">
        <v>166</v>
      </c>
      <c r="D6" s="151">
        <v>3.2</v>
      </c>
      <c r="E6" s="151" t="s">
        <v>214</v>
      </c>
      <c r="F6" s="46" t="s">
        <v>22</v>
      </c>
      <c r="G6" s="46" t="s">
        <v>167</v>
      </c>
      <c r="H6" s="117" t="s">
        <v>286</v>
      </c>
      <c r="I6" s="48"/>
      <c r="J6" s="46" t="s">
        <v>23</v>
      </c>
      <c r="K6" s="46">
        <v>40</v>
      </c>
      <c r="L6" s="46" t="s">
        <v>168</v>
      </c>
      <c r="M6" s="43" t="s">
        <v>24</v>
      </c>
      <c r="N6" s="48"/>
      <c r="O6" s="156">
        <v>45000</v>
      </c>
      <c r="P6" s="156">
        <v>0</v>
      </c>
      <c r="Q6" s="156">
        <v>45000</v>
      </c>
      <c r="R6" s="156">
        <v>45000</v>
      </c>
      <c r="S6" s="156">
        <v>45000</v>
      </c>
      <c r="T6" s="49">
        <v>0</v>
      </c>
      <c r="U6" s="244">
        <v>0</v>
      </c>
      <c r="V6" s="49">
        <v>0</v>
      </c>
      <c r="W6" s="244">
        <v>0</v>
      </c>
      <c r="X6" s="77" t="s">
        <v>287</v>
      </c>
      <c r="Y6" s="157">
        <v>45000</v>
      </c>
      <c r="Z6" s="158">
        <v>45000</v>
      </c>
      <c r="AA6" s="138" t="s">
        <v>169</v>
      </c>
    </row>
    <row r="7" spans="1:27" ht="409.6" thickBot="1" x14ac:dyDescent="0.25">
      <c r="A7" s="154">
        <v>2</v>
      </c>
      <c r="B7" s="60" t="s">
        <v>41</v>
      </c>
      <c r="C7" s="159" t="s">
        <v>170</v>
      </c>
      <c r="D7" s="151">
        <v>3.1</v>
      </c>
      <c r="E7" s="151" t="s">
        <v>207</v>
      </c>
      <c r="F7" s="46" t="s">
        <v>22</v>
      </c>
      <c r="G7" s="46" t="s">
        <v>167</v>
      </c>
      <c r="H7" s="160" t="s">
        <v>288</v>
      </c>
      <c r="I7" s="161" t="s">
        <v>25</v>
      </c>
      <c r="J7" s="148" t="s">
        <v>171</v>
      </c>
      <c r="K7" s="46">
        <v>3</v>
      </c>
      <c r="L7" s="46" t="s">
        <v>168</v>
      </c>
      <c r="M7" s="43" t="s">
        <v>172</v>
      </c>
      <c r="N7" s="48"/>
      <c r="O7" s="156">
        <v>640000</v>
      </c>
      <c r="P7" s="156">
        <v>0</v>
      </c>
      <c r="Q7" s="156">
        <v>640000</v>
      </c>
      <c r="R7" s="156">
        <v>640000</v>
      </c>
      <c r="S7" s="156">
        <v>608669</v>
      </c>
      <c r="T7" s="49">
        <v>0</v>
      </c>
      <c r="U7" s="244">
        <v>0</v>
      </c>
      <c r="V7" s="49">
        <v>31331</v>
      </c>
      <c r="W7" s="244">
        <v>0.05</v>
      </c>
      <c r="X7" s="77" t="s">
        <v>289</v>
      </c>
      <c r="Y7" s="46">
        <v>640000</v>
      </c>
      <c r="Z7" s="162">
        <v>640000</v>
      </c>
      <c r="AA7" s="53"/>
    </row>
    <row r="8" spans="1:27" ht="105" thickBot="1" x14ac:dyDescent="0.25">
      <c r="A8" s="154">
        <v>3</v>
      </c>
      <c r="B8" s="60" t="s">
        <v>41</v>
      </c>
      <c r="C8" s="159" t="s">
        <v>173</v>
      </c>
      <c r="D8" s="54">
        <v>1.1000000000000001</v>
      </c>
      <c r="E8" s="54" t="s">
        <v>204</v>
      </c>
      <c r="F8" s="46" t="s">
        <v>22</v>
      </c>
      <c r="G8" s="46" t="s">
        <v>26</v>
      </c>
      <c r="H8" s="163" t="s">
        <v>290</v>
      </c>
      <c r="I8" s="72" t="s">
        <v>291</v>
      </c>
      <c r="J8" s="43" t="s">
        <v>174</v>
      </c>
      <c r="K8" s="46">
        <v>380</v>
      </c>
      <c r="L8" s="46" t="s">
        <v>168</v>
      </c>
      <c r="M8" s="43" t="s">
        <v>27</v>
      </c>
      <c r="N8" s="48"/>
      <c r="O8" s="156">
        <v>37500</v>
      </c>
      <c r="P8" s="156">
        <v>0</v>
      </c>
      <c r="Q8" s="156">
        <v>37500</v>
      </c>
      <c r="R8" s="156">
        <v>37500</v>
      </c>
      <c r="S8" s="156">
        <v>30117.41</v>
      </c>
      <c r="T8" s="49">
        <v>0</v>
      </c>
      <c r="U8" s="244">
        <v>0</v>
      </c>
      <c r="V8" s="49">
        <v>7382.59</v>
      </c>
      <c r="W8" s="244">
        <v>0.2</v>
      </c>
      <c r="X8" s="164" t="s">
        <v>292</v>
      </c>
      <c r="Y8" s="157">
        <v>37500</v>
      </c>
      <c r="Z8" s="158">
        <v>37500</v>
      </c>
      <c r="AA8" s="53"/>
    </row>
    <row r="9" spans="1:27" ht="235" thickBot="1" x14ac:dyDescent="0.25">
      <c r="A9" s="165">
        <v>4</v>
      </c>
      <c r="B9" s="60" t="s">
        <v>41</v>
      </c>
      <c r="C9" s="159" t="s">
        <v>175</v>
      </c>
      <c r="D9" s="166">
        <v>2.2000000000000002</v>
      </c>
      <c r="E9" s="166" t="s">
        <v>215</v>
      </c>
      <c r="F9" s="49" t="s">
        <v>22</v>
      </c>
      <c r="G9" s="46" t="s">
        <v>176</v>
      </c>
      <c r="H9" s="160" t="s">
        <v>293</v>
      </c>
      <c r="I9" s="49"/>
      <c r="J9" s="167" t="s">
        <v>28</v>
      </c>
      <c r="K9" s="46">
        <v>11</v>
      </c>
      <c r="L9" s="46" t="s">
        <v>168</v>
      </c>
      <c r="M9" s="43" t="s">
        <v>177</v>
      </c>
      <c r="N9" s="48"/>
      <c r="O9" s="156">
        <v>269625</v>
      </c>
      <c r="P9" s="156">
        <v>164987</v>
      </c>
      <c r="Q9" s="156">
        <v>74862</v>
      </c>
      <c r="R9" s="156">
        <v>239849</v>
      </c>
      <c r="S9" s="156">
        <v>237045</v>
      </c>
      <c r="T9" s="49">
        <v>29776</v>
      </c>
      <c r="U9" s="244">
        <v>0.11</v>
      </c>
      <c r="V9" s="49">
        <v>2804</v>
      </c>
      <c r="W9" s="244">
        <v>0.01</v>
      </c>
      <c r="X9" s="168" t="s">
        <v>294</v>
      </c>
      <c r="Y9" s="157">
        <v>74862</v>
      </c>
      <c r="Z9" s="158">
        <v>74862</v>
      </c>
      <c r="AA9" s="53"/>
    </row>
    <row r="10" spans="1:27" ht="248" thickBot="1" x14ac:dyDescent="0.25">
      <c r="A10" s="169">
        <v>5</v>
      </c>
      <c r="B10" s="60" t="s">
        <v>41</v>
      </c>
      <c r="C10" s="170" t="s">
        <v>178</v>
      </c>
      <c r="D10" s="171">
        <v>1.1000000000000001</v>
      </c>
      <c r="E10" s="171" t="s">
        <v>204</v>
      </c>
      <c r="F10" s="172" t="s">
        <v>29</v>
      </c>
      <c r="G10" s="161" t="s">
        <v>179</v>
      </c>
      <c r="H10" s="163" t="s">
        <v>295</v>
      </c>
      <c r="I10" s="173" t="s">
        <v>296</v>
      </c>
      <c r="J10" s="174" t="s">
        <v>30</v>
      </c>
      <c r="K10" s="161">
        <v>1</v>
      </c>
      <c r="L10" s="161" t="s">
        <v>168</v>
      </c>
      <c r="M10" s="174" t="s">
        <v>180</v>
      </c>
      <c r="N10" s="175"/>
      <c r="O10" s="176">
        <v>2881470</v>
      </c>
      <c r="P10" s="176">
        <v>800980</v>
      </c>
      <c r="Q10" s="176">
        <v>0</v>
      </c>
      <c r="R10" s="176">
        <v>800980</v>
      </c>
      <c r="S10" s="176">
        <v>439234</v>
      </c>
      <c r="T10" s="49">
        <v>2080490</v>
      </c>
      <c r="U10" s="244">
        <v>0.72</v>
      </c>
      <c r="V10" s="49">
        <v>361746</v>
      </c>
      <c r="W10" s="244">
        <v>0.13</v>
      </c>
      <c r="X10" s="77" t="s">
        <v>297</v>
      </c>
      <c r="Y10" s="177">
        <v>2080490</v>
      </c>
      <c r="Z10" s="178">
        <v>0</v>
      </c>
      <c r="AA10" s="179" t="s">
        <v>31</v>
      </c>
    </row>
    <row r="11" spans="1:27" ht="209" thickBot="1" x14ac:dyDescent="0.25">
      <c r="A11" s="180">
        <v>6</v>
      </c>
      <c r="B11" s="60" t="s">
        <v>41</v>
      </c>
      <c r="C11" s="181" t="s">
        <v>181</v>
      </c>
      <c r="D11" s="182">
        <v>2.1</v>
      </c>
      <c r="E11" s="182" t="s">
        <v>213</v>
      </c>
      <c r="F11" s="183" t="s">
        <v>22</v>
      </c>
      <c r="G11" s="183" t="s">
        <v>182</v>
      </c>
      <c r="H11" s="160" t="s">
        <v>298</v>
      </c>
      <c r="I11" s="184"/>
      <c r="J11" s="43" t="s">
        <v>183</v>
      </c>
      <c r="K11" s="46">
        <v>300</v>
      </c>
      <c r="L11" s="141" t="s">
        <v>236</v>
      </c>
      <c r="M11" s="43" t="s">
        <v>32</v>
      </c>
      <c r="N11" s="48"/>
      <c r="O11" s="156">
        <v>0</v>
      </c>
      <c r="P11" s="156">
        <v>0</v>
      </c>
      <c r="Q11" s="156">
        <v>0</v>
      </c>
      <c r="R11" s="156">
        <v>0</v>
      </c>
      <c r="S11" s="156">
        <v>0</v>
      </c>
      <c r="T11" s="49">
        <v>0</v>
      </c>
      <c r="U11" s="244"/>
      <c r="V11" s="49">
        <v>0</v>
      </c>
      <c r="W11" s="244"/>
      <c r="X11" s="77" t="s">
        <v>299</v>
      </c>
      <c r="Y11" s="157">
        <v>0</v>
      </c>
      <c r="Z11" s="158">
        <v>0</v>
      </c>
      <c r="AA11" s="138" t="s">
        <v>184</v>
      </c>
    </row>
    <row r="12" spans="1:27" ht="144" thickBot="1" x14ac:dyDescent="0.25">
      <c r="A12" s="53">
        <v>7</v>
      </c>
      <c r="B12" s="60" t="s">
        <v>41</v>
      </c>
      <c r="C12" s="124" t="s">
        <v>173</v>
      </c>
      <c r="D12" s="70">
        <v>1.1000000000000001</v>
      </c>
      <c r="E12" s="70" t="s">
        <v>204</v>
      </c>
      <c r="F12" s="71" t="s">
        <v>22</v>
      </c>
      <c r="G12" s="71" t="s">
        <v>26</v>
      </c>
      <c r="H12" s="163" t="s">
        <v>300</v>
      </c>
      <c r="I12" s="72" t="s">
        <v>301</v>
      </c>
      <c r="J12" s="43" t="s">
        <v>33</v>
      </c>
      <c r="K12" s="46">
        <v>27541</v>
      </c>
      <c r="L12" s="46" t="s">
        <v>168</v>
      </c>
      <c r="M12" s="43" t="s">
        <v>185</v>
      </c>
      <c r="N12" s="48"/>
      <c r="O12" s="156">
        <v>5042105</v>
      </c>
      <c r="P12" s="156">
        <v>912695</v>
      </c>
      <c r="Q12" s="156">
        <v>2043172</v>
      </c>
      <c r="R12" s="156">
        <v>2955867</v>
      </c>
      <c r="S12" s="156">
        <v>2622656</v>
      </c>
      <c r="T12" s="49">
        <v>2086238</v>
      </c>
      <c r="U12" s="244">
        <v>0.41</v>
      </c>
      <c r="V12" s="49">
        <v>333211</v>
      </c>
      <c r="W12" s="244">
        <v>7.0000000000000007E-2</v>
      </c>
      <c r="X12" s="77" t="s">
        <v>302</v>
      </c>
      <c r="Y12" s="157">
        <v>5042105</v>
      </c>
      <c r="Z12" s="158">
        <v>2998933</v>
      </c>
      <c r="AA12" s="53"/>
    </row>
    <row r="13" spans="1:27" ht="309" thickBot="1" x14ac:dyDescent="0.25">
      <c r="A13" s="53">
        <v>8</v>
      </c>
      <c r="B13" s="60" t="s">
        <v>41</v>
      </c>
      <c r="C13" s="124" t="s">
        <v>166</v>
      </c>
      <c r="D13" s="147">
        <v>2.2000000000000002</v>
      </c>
      <c r="E13" s="147" t="s">
        <v>215</v>
      </c>
      <c r="F13" s="46" t="s">
        <v>22</v>
      </c>
      <c r="G13" s="46" t="s">
        <v>186</v>
      </c>
      <c r="H13" s="117" t="s">
        <v>303</v>
      </c>
      <c r="I13" s="140" t="s">
        <v>25</v>
      </c>
      <c r="J13" s="46" t="s">
        <v>187</v>
      </c>
      <c r="K13" s="46">
        <v>40</v>
      </c>
      <c r="L13" s="185" t="s">
        <v>237</v>
      </c>
      <c r="M13" s="43" t="s">
        <v>188</v>
      </c>
      <c r="N13" s="48"/>
      <c r="O13" s="156">
        <v>291080</v>
      </c>
      <c r="P13" s="156">
        <v>167080</v>
      </c>
      <c r="Q13" s="156">
        <v>124000</v>
      </c>
      <c r="R13" s="156">
        <v>291080</v>
      </c>
      <c r="S13" s="156">
        <v>279983</v>
      </c>
      <c r="T13" s="49">
        <v>0</v>
      </c>
      <c r="U13" s="244">
        <v>0</v>
      </c>
      <c r="V13" s="49">
        <v>11097</v>
      </c>
      <c r="W13" s="244">
        <v>0.04</v>
      </c>
      <c r="X13" s="77" t="s">
        <v>304</v>
      </c>
      <c r="Y13" s="157">
        <v>124000</v>
      </c>
      <c r="Z13" s="158">
        <v>124000</v>
      </c>
      <c r="AA13" s="138" t="s">
        <v>189</v>
      </c>
    </row>
    <row r="14" spans="1:27" ht="131" thickBot="1" x14ac:dyDescent="0.25">
      <c r="A14" s="53">
        <v>9</v>
      </c>
      <c r="B14" s="60" t="s">
        <v>41</v>
      </c>
      <c r="C14" s="124" t="s">
        <v>170</v>
      </c>
      <c r="D14" s="151">
        <v>3.1</v>
      </c>
      <c r="E14" s="151" t="s">
        <v>207</v>
      </c>
      <c r="F14" s="46"/>
      <c r="G14" s="46" t="s">
        <v>167</v>
      </c>
      <c r="H14" s="117" t="s">
        <v>319</v>
      </c>
      <c r="I14" s="140" t="s">
        <v>25</v>
      </c>
      <c r="J14" s="46" t="s">
        <v>23</v>
      </c>
      <c r="K14" s="46">
        <v>1</v>
      </c>
      <c r="L14" s="46" t="s">
        <v>168</v>
      </c>
      <c r="M14" s="43" t="s">
        <v>34</v>
      </c>
      <c r="N14" s="48"/>
      <c r="O14" s="156">
        <v>15000</v>
      </c>
      <c r="P14" s="156">
        <v>0</v>
      </c>
      <c r="Q14" s="156">
        <v>15000</v>
      </c>
      <c r="R14" s="156">
        <v>15000</v>
      </c>
      <c r="S14" s="156">
        <v>15000</v>
      </c>
      <c r="T14" s="49">
        <v>0</v>
      </c>
      <c r="U14" s="244">
        <v>0</v>
      </c>
      <c r="V14" s="49">
        <v>0</v>
      </c>
      <c r="W14" s="244">
        <v>0</v>
      </c>
      <c r="X14" s="77" t="s">
        <v>320</v>
      </c>
      <c r="Y14" s="157">
        <v>15000</v>
      </c>
      <c r="Z14" s="158">
        <v>15000</v>
      </c>
      <c r="AA14" s="53"/>
    </row>
    <row r="15" spans="1:27" ht="248" thickBot="1" x14ac:dyDescent="0.25">
      <c r="A15" s="53">
        <v>10</v>
      </c>
      <c r="B15" s="60" t="s">
        <v>41</v>
      </c>
      <c r="C15" s="159" t="s">
        <v>170</v>
      </c>
      <c r="D15" s="151">
        <v>3.2</v>
      </c>
      <c r="E15" s="151" t="s">
        <v>214</v>
      </c>
      <c r="F15" s="46"/>
      <c r="G15" s="46" t="s">
        <v>190</v>
      </c>
      <c r="H15" s="117" t="s">
        <v>321</v>
      </c>
      <c r="I15" s="140" t="s">
        <v>25</v>
      </c>
      <c r="J15" s="46" t="s">
        <v>23</v>
      </c>
      <c r="K15" s="46">
        <v>2</v>
      </c>
      <c r="L15" s="46" t="s">
        <v>168</v>
      </c>
      <c r="M15" s="43" t="s">
        <v>35</v>
      </c>
      <c r="N15" s="48"/>
      <c r="O15" s="156">
        <v>45000</v>
      </c>
      <c r="P15" s="156">
        <v>0</v>
      </c>
      <c r="Q15" s="156">
        <v>45000</v>
      </c>
      <c r="R15" s="156">
        <v>45000</v>
      </c>
      <c r="S15" s="156">
        <v>45000</v>
      </c>
      <c r="T15" s="49">
        <v>0</v>
      </c>
      <c r="U15" s="244">
        <v>0</v>
      </c>
      <c r="V15" s="49">
        <v>0</v>
      </c>
      <c r="W15" s="244">
        <v>0</v>
      </c>
      <c r="X15" s="77" t="s">
        <v>320</v>
      </c>
      <c r="Y15" s="157">
        <v>45000</v>
      </c>
      <c r="Z15" s="158">
        <v>45000</v>
      </c>
      <c r="AA15" s="138" t="s">
        <v>36</v>
      </c>
    </row>
    <row r="16" spans="1:27" ht="357" thickBot="1" x14ac:dyDescent="0.25">
      <c r="A16" s="53">
        <v>11</v>
      </c>
      <c r="B16" s="60" t="s">
        <v>41</v>
      </c>
      <c r="C16" s="159" t="s">
        <v>37</v>
      </c>
      <c r="D16" s="139">
        <v>4.0999999999999996</v>
      </c>
      <c r="E16" s="139" t="s">
        <v>211</v>
      </c>
      <c r="F16" s="46" t="s">
        <v>22</v>
      </c>
      <c r="G16" s="46" t="s">
        <v>38</v>
      </c>
      <c r="H16" s="117" t="s">
        <v>322</v>
      </c>
      <c r="I16" s="140"/>
      <c r="J16" s="43" t="s">
        <v>191</v>
      </c>
      <c r="K16" s="46">
        <v>25</v>
      </c>
      <c r="L16" s="185" t="s">
        <v>238</v>
      </c>
      <c r="M16" s="43" t="s">
        <v>39</v>
      </c>
      <c r="N16" s="48"/>
      <c r="O16" s="156">
        <v>695342</v>
      </c>
      <c r="P16" s="156">
        <v>0</v>
      </c>
      <c r="Q16" s="156">
        <v>688457</v>
      </c>
      <c r="R16" s="156">
        <v>688457</v>
      </c>
      <c r="S16" s="156">
        <v>172847</v>
      </c>
      <c r="T16" s="49">
        <v>6885</v>
      </c>
      <c r="U16" s="244">
        <v>0.01</v>
      </c>
      <c r="V16" s="49">
        <v>515610</v>
      </c>
      <c r="W16" s="244">
        <v>0.74</v>
      </c>
      <c r="X16" s="77" t="s">
        <v>323</v>
      </c>
      <c r="Y16" s="157">
        <v>695342</v>
      </c>
      <c r="Z16" s="158">
        <v>688457</v>
      </c>
      <c r="AA16" s="53"/>
    </row>
    <row r="17" spans="1:27" ht="118" thickBot="1" x14ac:dyDescent="0.25">
      <c r="A17" s="53">
        <v>12</v>
      </c>
      <c r="B17" s="60" t="s">
        <v>41</v>
      </c>
      <c r="C17" s="124" t="s">
        <v>178</v>
      </c>
      <c r="D17" s="54">
        <v>1.1000000000000001</v>
      </c>
      <c r="E17" s="54" t="s">
        <v>204</v>
      </c>
      <c r="F17" s="46" t="s">
        <v>29</v>
      </c>
      <c r="G17" s="46" t="s">
        <v>179</v>
      </c>
      <c r="H17" s="117" t="s">
        <v>300</v>
      </c>
      <c r="I17" s="47" t="s">
        <v>324</v>
      </c>
      <c r="J17" s="43" t="s">
        <v>30</v>
      </c>
      <c r="K17" s="46">
        <v>1</v>
      </c>
      <c r="L17" s="46" t="s">
        <v>168</v>
      </c>
      <c r="M17" s="43" t="s">
        <v>40</v>
      </c>
      <c r="N17" s="48"/>
      <c r="O17" s="156">
        <v>70000</v>
      </c>
      <c r="P17" s="156">
        <v>70000</v>
      </c>
      <c r="Q17" s="156">
        <v>0</v>
      </c>
      <c r="R17" s="156">
        <v>70000</v>
      </c>
      <c r="S17" s="156">
        <v>70000</v>
      </c>
      <c r="T17" s="49">
        <v>0</v>
      </c>
      <c r="U17" s="244">
        <v>0</v>
      </c>
      <c r="V17" s="49">
        <v>0</v>
      </c>
      <c r="W17" s="244">
        <v>0</v>
      </c>
      <c r="X17" s="77" t="s">
        <v>297</v>
      </c>
      <c r="Y17" s="157">
        <v>70000</v>
      </c>
      <c r="Z17" s="158">
        <v>70000</v>
      </c>
      <c r="AA17" s="138"/>
    </row>
  </sheetData>
  <mergeCells count="6">
    <mergeCell ref="C2:O2"/>
    <mergeCell ref="C3:I3"/>
    <mergeCell ref="J3:N3"/>
    <mergeCell ref="O3:Z3"/>
    <mergeCell ref="O4:S4"/>
    <mergeCell ref="X4:Z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6DD36-059B-4245-9DE8-72A73F9A1F28}">
  <dimension ref="A1:AA21"/>
  <sheetViews>
    <sheetView topLeftCell="C19" zoomScale="75" zoomScaleNormal="132" workbookViewId="0">
      <selection activeCell="J5" sqref="J5:J21"/>
    </sheetView>
  </sheetViews>
  <sheetFormatPr baseColWidth="10" defaultRowHeight="16" x14ac:dyDescent="0.2"/>
  <sheetData>
    <row r="1" spans="1:27" x14ac:dyDescent="0.2">
      <c r="A1" s="17"/>
      <c r="B1" s="18"/>
      <c r="C1" s="186" t="s">
        <v>239</v>
      </c>
      <c r="D1" s="186"/>
      <c r="E1" s="186"/>
      <c r="F1" s="186"/>
      <c r="G1" s="186"/>
      <c r="H1" s="186"/>
      <c r="I1" s="186"/>
      <c r="J1" s="186"/>
      <c r="K1" s="186"/>
      <c r="L1" s="186"/>
      <c r="M1" s="186"/>
      <c r="N1" s="186"/>
      <c r="O1" s="186"/>
      <c r="P1" s="22"/>
      <c r="Q1" s="17"/>
      <c r="R1" s="17"/>
      <c r="S1" s="17"/>
      <c r="T1" s="17"/>
      <c r="U1" s="229"/>
      <c r="V1" s="17"/>
      <c r="W1" s="230"/>
      <c r="X1" s="21"/>
      <c r="Y1" s="17"/>
      <c r="Z1" s="17"/>
      <c r="AA1" s="19"/>
    </row>
    <row r="2" spans="1:27" ht="17" customHeight="1"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ht="24" customHeight="1" thickBot="1" x14ac:dyDescent="0.25">
      <c r="A3" s="23">
        <v>2022</v>
      </c>
      <c r="B3" s="24" t="s">
        <v>192</v>
      </c>
      <c r="C3" s="225" t="s">
        <v>0</v>
      </c>
      <c r="D3" s="226"/>
      <c r="E3" s="226"/>
      <c r="F3" s="226"/>
      <c r="G3" s="226"/>
      <c r="H3" s="226"/>
      <c r="I3" s="227"/>
      <c r="J3" s="222" t="s">
        <v>1</v>
      </c>
      <c r="K3" s="223"/>
      <c r="L3" s="223"/>
      <c r="M3" s="223"/>
      <c r="N3" s="224"/>
      <c r="O3" s="220" t="s">
        <v>2</v>
      </c>
      <c r="P3" s="25"/>
      <c r="Q3" s="25"/>
      <c r="R3" s="25"/>
      <c r="S3" s="25"/>
      <c r="T3" s="25"/>
      <c r="U3" s="25"/>
      <c r="V3" s="25"/>
      <c r="W3" s="25"/>
      <c r="X3" s="25"/>
      <c r="Y3" s="25"/>
      <c r="Z3" s="221"/>
      <c r="AA3" s="26"/>
    </row>
    <row r="4" spans="1:27" ht="66" thickBot="1" x14ac:dyDescent="0.25">
      <c r="A4" s="27"/>
      <c r="B4" s="28"/>
      <c r="C4" s="29"/>
      <c r="D4" s="29"/>
      <c r="E4" s="29"/>
      <c r="F4" s="29"/>
      <c r="G4" s="29"/>
      <c r="H4" s="29"/>
      <c r="I4" s="30"/>
      <c r="J4" s="31"/>
      <c r="K4" s="31"/>
      <c r="L4" s="31"/>
      <c r="M4" s="31"/>
      <c r="N4" s="32"/>
      <c r="O4" s="217" t="s">
        <v>13</v>
      </c>
      <c r="P4" s="218"/>
      <c r="Q4" s="218"/>
      <c r="R4" s="218"/>
      <c r="S4" s="219"/>
      <c r="T4" s="231"/>
      <c r="U4" s="232"/>
      <c r="V4" s="231"/>
      <c r="W4" s="233"/>
      <c r="X4" s="214" t="s">
        <v>14</v>
      </c>
      <c r="Y4" s="215"/>
      <c r="Z4" s="216"/>
      <c r="AA4" s="33"/>
    </row>
    <row r="5" spans="1:27"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196" thickBot="1" x14ac:dyDescent="0.25">
      <c r="A6" s="41">
        <v>1</v>
      </c>
      <c r="B6" s="42" t="s">
        <v>80</v>
      </c>
      <c r="C6" s="43" t="s">
        <v>79</v>
      </c>
      <c r="D6" s="44">
        <v>1.1000000000000001</v>
      </c>
      <c r="E6" s="44" t="s">
        <v>204</v>
      </c>
      <c r="F6" s="45">
        <v>1</v>
      </c>
      <c r="G6" s="46">
        <v>3</v>
      </c>
      <c r="H6" s="46" t="s">
        <v>240</v>
      </c>
      <c r="I6" s="47" t="s">
        <v>241</v>
      </c>
      <c r="J6" s="43" t="s">
        <v>81</v>
      </c>
      <c r="K6" s="43" t="s">
        <v>82</v>
      </c>
      <c r="L6" s="43" t="s">
        <v>83</v>
      </c>
      <c r="M6" s="43" t="s">
        <v>84</v>
      </c>
      <c r="N6" s="48" t="s">
        <v>85</v>
      </c>
      <c r="O6" s="242">
        <v>7586</v>
      </c>
      <c r="P6" s="243">
        <v>7586</v>
      </c>
      <c r="Q6" s="242">
        <v>0</v>
      </c>
      <c r="R6" s="49">
        <v>7586</v>
      </c>
      <c r="S6" s="49">
        <v>7586</v>
      </c>
      <c r="T6" s="49">
        <v>0</v>
      </c>
      <c r="U6" s="244">
        <v>0</v>
      </c>
      <c r="V6" s="49">
        <v>0</v>
      </c>
      <c r="W6" s="244">
        <v>0</v>
      </c>
      <c r="X6" s="50" t="s">
        <v>242</v>
      </c>
      <c r="Y6" s="51">
        <v>0</v>
      </c>
      <c r="Z6" s="245">
        <v>0</v>
      </c>
      <c r="AA6" s="53" t="s">
        <v>315</v>
      </c>
    </row>
    <row r="7" spans="1:27" ht="184" thickBot="1" x14ac:dyDescent="0.25">
      <c r="A7" s="53">
        <v>2</v>
      </c>
      <c r="B7" s="42" t="s">
        <v>80</v>
      </c>
      <c r="C7" s="43" t="s">
        <v>79</v>
      </c>
      <c r="D7" s="54">
        <v>1.1000000000000001</v>
      </c>
      <c r="E7" s="54" t="s">
        <v>204</v>
      </c>
      <c r="F7" s="46">
        <v>1</v>
      </c>
      <c r="G7" s="46" t="s">
        <v>86</v>
      </c>
      <c r="H7" s="46" t="s">
        <v>240</v>
      </c>
      <c r="I7" s="47" t="s">
        <v>243</v>
      </c>
      <c r="J7" s="55" t="s">
        <v>87</v>
      </c>
      <c r="K7" s="56" t="s">
        <v>87</v>
      </c>
      <c r="L7" s="55" t="s">
        <v>61</v>
      </c>
      <c r="M7" s="57" t="s">
        <v>88</v>
      </c>
      <c r="N7" s="58" t="s">
        <v>85</v>
      </c>
      <c r="O7" s="246">
        <v>8956</v>
      </c>
      <c r="P7" s="247">
        <v>8956</v>
      </c>
      <c r="Q7" s="247">
        <v>0</v>
      </c>
      <c r="R7" s="59">
        <v>8956</v>
      </c>
      <c r="S7" s="59">
        <v>8956</v>
      </c>
      <c r="T7" s="248">
        <v>0</v>
      </c>
      <c r="U7" s="244">
        <v>0</v>
      </c>
      <c r="V7" s="49">
        <v>0</v>
      </c>
      <c r="W7" s="244">
        <v>0</v>
      </c>
      <c r="X7" s="249" t="s">
        <v>244</v>
      </c>
      <c r="Y7" s="250"/>
      <c r="Z7" s="251">
        <v>0</v>
      </c>
      <c r="AA7" s="53"/>
    </row>
    <row r="8" spans="1:27" ht="261" thickBot="1" x14ac:dyDescent="0.25">
      <c r="A8" s="53">
        <v>3</v>
      </c>
      <c r="B8" s="42" t="s">
        <v>80</v>
      </c>
      <c r="C8" s="43"/>
      <c r="D8" s="61">
        <v>1.1000000000000001</v>
      </c>
      <c r="E8" s="61" t="s">
        <v>204</v>
      </c>
      <c r="F8" s="20">
        <v>1</v>
      </c>
      <c r="G8" s="20">
        <v>3</v>
      </c>
      <c r="H8" s="20" t="s">
        <v>245</v>
      </c>
      <c r="I8" s="62" t="s">
        <v>246</v>
      </c>
      <c r="J8" s="63" t="s">
        <v>89</v>
      </c>
      <c r="K8" s="64" t="s">
        <v>90</v>
      </c>
      <c r="L8" s="65" t="s">
        <v>61</v>
      </c>
      <c r="M8" s="66" t="s">
        <v>247</v>
      </c>
      <c r="N8" s="58" t="s">
        <v>85</v>
      </c>
      <c r="O8" s="67">
        <v>12682</v>
      </c>
      <c r="P8" s="252">
        <v>0</v>
      </c>
      <c r="Q8" s="253">
        <v>12682</v>
      </c>
      <c r="R8" s="68">
        <v>12682</v>
      </c>
      <c r="S8" s="68">
        <v>12682</v>
      </c>
      <c r="T8" s="248">
        <v>0</v>
      </c>
      <c r="U8" s="244">
        <v>0</v>
      </c>
      <c r="V8" s="49">
        <v>0</v>
      </c>
      <c r="W8" s="244">
        <v>0</v>
      </c>
      <c r="X8" s="254" t="s">
        <v>248</v>
      </c>
      <c r="Y8" s="68"/>
      <c r="Z8" s="255">
        <v>12682</v>
      </c>
      <c r="AA8" s="53"/>
    </row>
    <row r="9" spans="1:27" ht="145" thickBot="1" x14ac:dyDescent="0.25">
      <c r="A9" s="53">
        <v>4</v>
      </c>
      <c r="B9" s="42" t="s">
        <v>80</v>
      </c>
      <c r="C9" s="69"/>
      <c r="D9" s="70">
        <v>1.1000000000000001</v>
      </c>
      <c r="E9" s="70" t="s">
        <v>205</v>
      </c>
      <c r="F9" s="71">
        <v>1</v>
      </c>
      <c r="G9" s="71">
        <v>3</v>
      </c>
      <c r="H9" s="71" t="s">
        <v>249</v>
      </c>
      <c r="I9" s="72" t="s">
        <v>246</v>
      </c>
      <c r="J9" s="73" t="s">
        <v>89</v>
      </c>
      <c r="K9" s="74" t="s">
        <v>91</v>
      </c>
      <c r="L9" s="75" t="s">
        <v>92</v>
      </c>
      <c r="M9" s="76" t="s">
        <v>93</v>
      </c>
      <c r="N9" s="48" t="s">
        <v>85</v>
      </c>
      <c r="O9" s="46">
        <v>7053</v>
      </c>
      <c r="P9" s="256">
        <v>0</v>
      </c>
      <c r="Q9" s="46">
        <v>7053</v>
      </c>
      <c r="R9" s="46">
        <v>7053</v>
      </c>
      <c r="S9" s="46">
        <v>7053</v>
      </c>
      <c r="T9" s="49">
        <v>0</v>
      </c>
      <c r="U9" s="244">
        <v>0</v>
      </c>
      <c r="V9" s="49">
        <v>0</v>
      </c>
      <c r="W9" s="244">
        <v>0</v>
      </c>
      <c r="X9" s="77" t="s">
        <v>250</v>
      </c>
      <c r="Y9" s="78"/>
      <c r="Z9" s="257">
        <v>7053</v>
      </c>
      <c r="AA9" s="53"/>
    </row>
    <row r="10" spans="1:27" ht="80" thickBot="1" x14ac:dyDescent="0.25">
      <c r="A10" s="53">
        <v>5</v>
      </c>
      <c r="B10" s="42" t="s">
        <v>80</v>
      </c>
      <c r="C10" s="69"/>
      <c r="D10" s="54">
        <v>1.1000000000000001</v>
      </c>
      <c r="E10" s="54" t="s">
        <v>204</v>
      </c>
      <c r="F10" s="46">
        <v>1</v>
      </c>
      <c r="G10" s="46">
        <v>3</v>
      </c>
      <c r="H10" s="46" t="s">
        <v>251</v>
      </c>
      <c r="I10" s="47" t="s">
        <v>252</v>
      </c>
      <c r="J10" s="79" t="s">
        <v>94</v>
      </c>
      <c r="K10" s="79" t="s">
        <v>94</v>
      </c>
      <c r="L10" s="74" t="s">
        <v>61</v>
      </c>
      <c r="M10" s="80" t="s">
        <v>95</v>
      </c>
      <c r="N10" s="48" t="s">
        <v>85</v>
      </c>
      <c r="O10" s="46">
        <v>17021</v>
      </c>
      <c r="P10" s="256">
        <v>0</v>
      </c>
      <c r="Q10" s="46">
        <v>17021</v>
      </c>
      <c r="R10" s="46">
        <v>17021</v>
      </c>
      <c r="S10" s="46">
        <v>17021</v>
      </c>
      <c r="T10" s="49">
        <v>0</v>
      </c>
      <c r="U10" s="244">
        <v>0</v>
      </c>
      <c r="V10" s="49">
        <v>0</v>
      </c>
      <c r="W10" s="244">
        <v>0</v>
      </c>
      <c r="X10" s="77" t="s">
        <v>253</v>
      </c>
      <c r="Y10" s="78"/>
      <c r="Z10" s="245">
        <v>17021</v>
      </c>
      <c r="AA10" s="53"/>
    </row>
    <row r="11" spans="1:27" ht="158" thickBot="1" x14ac:dyDescent="0.25">
      <c r="A11" s="53">
        <v>6</v>
      </c>
      <c r="B11" s="42" t="s">
        <v>80</v>
      </c>
      <c r="C11" s="69"/>
      <c r="D11" s="54">
        <v>1.1000000000000001</v>
      </c>
      <c r="E11" s="54" t="s">
        <v>204</v>
      </c>
      <c r="F11" s="46">
        <v>1</v>
      </c>
      <c r="G11" s="46">
        <v>3</v>
      </c>
      <c r="H11" s="46" t="s">
        <v>254</v>
      </c>
      <c r="I11" s="47" t="s">
        <v>246</v>
      </c>
      <c r="J11" s="81" t="s">
        <v>96</v>
      </c>
      <c r="K11" s="82" t="s">
        <v>97</v>
      </c>
      <c r="L11" s="83" t="s">
        <v>61</v>
      </c>
      <c r="M11" s="80" t="s">
        <v>98</v>
      </c>
      <c r="N11" s="48" t="s">
        <v>85</v>
      </c>
      <c r="O11" s="46">
        <v>3000</v>
      </c>
      <c r="P11" s="256">
        <v>0</v>
      </c>
      <c r="Q11" s="46">
        <v>3000</v>
      </c>
      <c r="R11" s="46">
        <v>3000</v>
      </c>
      <c r="S11" s="46">
        <v>3000</v>
      </c>
      <c r="T11" s="49">
        <v>0</v>
      </c>
      <c r="U11" s="244">
        <v>0</v>
      </c>
      <c r="V11" s="49">
        <v>0</v>
      </c>
      <c r="W11" s="244">
        <v>0</v>
      </c>
      <c r="X11" s="77" t="s">
        <v>243</v>
      </c>
      <c r="Y11" s="78">
        <v>0</v>
      </c>
      <c r="Z11" s="245">
        <v>3000</v>
      </c>
      <c r="AA11" s="53"/>
    </row>
    <row r="12" spans="1:27" ht="158" thickBot="1" x14ac:dyDescent="0.25">
      <c r="A12" s="53">
        <v>7</v>
      </c>
      <c r="B12" s="42" t="s">
        <v>80</v>
      </c>
      <c r="C12" s="43"/>
      <c r="D12" s="54">
        <v>1.1000000000000001</v>
      </c>
      <c r="E12" s="54" t="s">
        <v>204</v>
      </c>
      <c r="F12" s="46">
        <v>1</v>
      </c>
      <c r="G12" s="46">
        <v>3</v>
      </c>
      <c r="H12" s="46" t="s">
        <v>255</v>
      </c>
      <c r="I12" s="47" t="s">
        <v>246</v>
      </c>
      <c r="J12" s="74" t="s">
        <v>99</v>
      </c>
      <c r="K12" s="74" t="s">
        <v>100</v>
      </c>
      <c r="L12" s="84" t="s">
        <v>216</v>
      </c>
      <c r="M12" s="85" t="s">
        <v>101</v>
      </c>
      <c r="N12" s="86" t="s">
        <v>85</v>
      </c>
      <c r="O12" s="46">
        <v>32175</v>
      </c>
      <c r="P12" s="46">
        <v>32175</v>
      </c>
      <c r="Q12" s="256">
        <v>0</v>
      </c>
      <c r="R12" s="46">
        <v>36506</v>
      </c>
      <c r="S12" s="46">
        <v>36506</v>
      </c>
      <c r="T12" s="49">
        <v>-4331</v>
      </c>
      <c r="U12" s="244">
        <v>-0.13</v>
      </c>
      <c r="V12" s="49">
        <v>0</v>
      </c>
      <c r="W12" s="244">
        <v>0</v>
      </c>
      <c r="X12" s="77" t="s">
        <v>256</v>
      </c>
      <c r="Y12" s="78">
        <v>0</v>
      </c>
      <c r="Z12" s="245">
        <v>0</v>
      </c>
      <c r="AA12" s="53"/>
    </row>
    <row r="13" spans="1:27" ht="222" thickBot="1" x14ac:dyDescent="0.25">
      <c r="A13" s="87">
        <v>8</v>
      </c>
      <c r="B13" s="42" t="s">
        <v>80</v>
      </c>
      <c r="C13" s="88" t="s">
        <v>102</v>
      </c>
      <c r="D13" s="89">
        <v>1.2</v>
      </c>
      <c r="E13" s="89" t="s">
        <v>206</v>
      </c>
      <c r="F13" s="90">
        <v>1</v>
      </c>
      <c r="G13" s="90">
        <v>3</v>
      </c>
      <c r="H13" s="90" t="s">
        <v>257</v>
      </c>
      <c r="I13" s="91" t="s">
        <v>217</v>
      </c>
      <c r="J13" s="92" t="s">
        <v>103</v>
      </c>
      <c r="K13" s="93" t="s">
        <v>104</v>
      </c>
      <c r="L13" s="94" t="s">
        <v>105</v>
      </c>
      <c r="M13" s="95" t="s">
        <v>106</v>
      </c>
      <c r="N13" s="48" t="s">
        <v>85</v>
      </c>
      <c r="O13" s="90">
        <v>12682</v>
      </c>
      <c r="P13" s="258">
        <v>0</v>
      </c>
      <c r="Q13" s="90">
        <v>12682</v>
      </c>
      <c r="R13" s="90">
        <v>12682</v>
      </c>
      <c r="S13" s="90">
        <v>12682</v>
      </c>
      <c r="T13" s="49">
        <v>0</v>
      </c>
      <c r="U13" s="244">
        <v>0</v>
      </c>
      <c r="V13" s="49">
        <v>0</v>
      </c>
      <c r="W13" s="244">
        <v>0</v>
      </c>
      <c r="X13" s="96" t="s">
        <v>258</v>
      </c>
      <c r="Y13" s="97"/>
      <c r="Z13" s="259">
        <v>12682</v>
      </c>
      <c r="AA13" s="87"/>
    </row>
    <row r="14" spans="1:27" ht="409.6" thickBot="1" x14ac:dyDescent="0.25">
      <c r="A14" s="41">
        <v>1</v>
      </c>
      <c r="B14" s="42" t="s">
        <v>119</v>
      </c>
      <c r="C14" s="108" t="s">
        <v>117</v>
      </c>
      <c r="D14" s="70">
        <v>1.1000000000000001</v>
      </c>
      <c r="E14" s="70" t="s">
        <v>209</v>
      </c>
      <c r="F14" s="109" t="s">
        <v>29</v>
      </c>
      <c r="G14" s="71" t="s">
        <v>118</v>
      </c>
      <c r="H14" s="110" t="s">
        <v>261</v>
      </c>
      <c r="I14" s="46" t="s">
        <v>219</v>
      </c>
      <c r="J14" s="111" t="s">
        <v>120</v>
      </c>
      <c r="K14" s="112" t="s">
        <v>121</v>
      </c>
      <c r="L14" s="111" t="s">
        <v>220</v>
      </c>
      <c r="M14" s="75" t="s">
        <v>262</v>
      </c>
      <c r="N14" s="113" t="s">
        <v>140</v>
      </c>
      <c r="O14" s="114">
        <v>1000000</v>
      </c>
      <c r="P14" s="114">
        <v>987433</v>
      </c>
      <c r="Q14" s="71">
        <v>0</v>
      </c>
      <c r="R14" s="262">
        <v>1000000</v>
      </c>
      <c r="S14" s="115">
        <v>986666</v>
      </c>
      <c r="T14" s="49">
        <v>0</v>
      </c>
      <c r="U14" s="244">
        <v>0</v>
      </c>
      <c r="V14" s="49">
        <v>13334</v>
      </c>
      <c r="W14" s="244">
        <v>0.01</v>
      </c>
      <c r="X14" s="114" t="s">
        <v>263</v>
      </c>
      <c r="Y14" s="114" t="s">
        <v>141</v>
      </c>
      <c r="Z14" s="114" t="s">
        <v>141</v>
      </c>
      <c r="AA14" s="41"/>
    </row>
    <row r="15" spans="1:27" ht="409.6" thickBot="1" x14ac:dyDescent="0.25">
      <c r="A15" s="53"/>
      <c r="B15" s="42" t="s">
        <v>119</v>
      </c>
      <c r="C15" s="116" t="s">
        <v>142</v>
      </c>
      <c r="D15" s="54">
        <v>1.1000000000000001</v>
      </c>
      <c r="E15" s="54" t="s">
        <v>209</v>
      </c>
      <c r="F15" s="46"/>
      <c r="G15" s="46" t="s">
        <v>122</v>
      </c>
      <c r="H15" s="46" t="s">
        <v>264</v>
      </c>
      <c r="I15" s="117" t="s">
        <v>265</v>
      </c>
      <c r="J15" s="43" t="s">
        <v>123</v>
      </c>
      <c r="K15" s="118">
        <v>21729</v>
      </c>
      <c r="L15" s="43" t="s">
        <v>221</v>
      </c>
      <c r="M15" s="111" t="s">
        <v>143</v>
      </c>
      <c r="N15" s="48" t="s">
        <v>124</v>
      </c>
      <c r="O15" s="119">
        <v>32000</v>
      </c>
      <c r="P15" s="120">
        <v>32000</v>
      </c>
      <c r="Q15" s="46">
        <v>0</v>
      </c>
      <c r="R15" s="256">
        <v>32000</v>
      </c>
      <c r="S15" s="119">
        <v>32000</v>
      </c>
      <c r="T15" s="49">
        <v>0</v>
      </c>
      <c r="U15" s="244">
        <v>0</v>
      </c>
      <c r="V15" s="49">
        <v>0</v>
      </c>
      <c r="W15" s="244">
        <v>0</v>
      </c>
      <c r="X15" s="77" t="s">
        <v>266</v>
      </c>
      <c r="Y15" s="46">
        <v>0</v>
      </c>
      <c r="Z15" s="46">
        <v>0</v>
      </c>
      <c r="AA15" s="43"/>
    </row>
    <row r="16" spans="1:27" ht="409.6" thickBot="1" x14ac:dyDescent="0.25">
      <c r="A16" s="53">
        <v>3</v>
      </c>
      <c r="B16" s="42" t="s">
        <v>119</v>
      </c>
      <c r="C16" s="116" t="s">
        <v>144</v>
      </c>
      <c r="D16" s="54">
        <v>1.2</v>
      </c>
      <c r="E16" s="54" t="s">
        <v>210</v>
      </c>
      <c r="F16" s="121" t="s">
        <v>125</v>
      </c>
      <c r="G16" s="122" t="s">
        <v>126</v>
      </c>
      <c r="H16" s="123" t="s">
        <v>267</v>
      </c>
      <c r="I16" s="46" t="s">
        <v>222</v>
      </c>
      <c r="J16" s="124" t="s">
        <v>127</v>
      </c>
      <c r="K16" s="125">
        <v>30000</v>
      </c>
      <c r="L16" s="124" t="s">
        <v>223</v>
      </c>
      <c r="M16" s="126" t="s">
        <v>145</v>
      </c>
      <c r="N16" s="127" t="s">
        <v>146</v>
      </c>
      <c r="O16" s="119">
        <v>88000</v>
      </c>
      <c r="P16" s="119">
        <v>40000</v>
      </c>
      <c r="Q16" s="119">
        <v>0</v>
      </c>
      <c r="R16" s="119">
        <v>40000</v>
      </c>
      <c r="S16" s="119">
        <v>40000</v>
      </c>
      <c r="T16" s="49">
        <v>48000</v>
      </c>
      <c r="U16" s="244">
        <v>0.55000000000000004</v>
      </c>
      <c r="V16" s="49">
        <v>0</v>
      </c>
      <c r="W16" s="244">
        <v>0</v>
      </c>
      <c r="X16" s="77" t="s">
        <v>268</v>
      </c>
      <c r="Y16" s="128"/>
      <c r="Z16" s="129"/>
      <c r="AA16" s="53" t="s">
        <v>128</v>
      </c>
    </row>
    <row r="17" spans="1:27" ht="409.6" thickBot="1" x14ac:dyDescent="0.25">
      <c r="A17" s="53">
        <v>4</v>
      </c>
      <c r="B17" s="42" t="s">
        <v>119</v>
      </c>
      <c r="C17" s="116" t="s">
        <v>129</v>
      </c>
      <c r="D17" s="130">
        <v>1.1000000000000001</v>
      </c>
      <c r="E17" s="130" t="s">
        <v>205</v>
      </c>
      <c r="F17" s="131" t="s">
        <v>29</v>
      </c>
      <c r="G17" s="46" t="s">
        <v>130</v>
      </c>
      <c r="H17" s="46" t="s">
        <v>269</v>
      </c>
      <c r="I17" s="46" t="s">
        <v>270</v>
      </c>
      <c r="J17" s="124" t="s">
        <v>131</v>
      </c>
      <c r="K17" s="125" t="s">
        <v>271</v>
      </c>
      <c r="L17" s="124" t="s">
        <v>61</v>
      </c>
      <c r="M17" s="124" t="s">
        <v>147</v>
      </c>
      <c r="N17" s="48"/>
      <c r="O17" s="132">
        <v>850000</v>
      </c>
      <c r="P17" s="119">
        <v>550000</v>
      </c>
      <c r="Q17" s="119">
        <v>570000</v>
      </c>
      <c r="R17" s="119">
        <v>1120000</v>
      </c>
      <c r="S17" s="119">
        <v>710000</v>
      </c>
      <c r="T17" s="49">
        <v>-270000</v>
      </c>
      <c r="U17" s="244">
        <v>-0.32</v>
      </c>
      <c r="V17" s="49">
        <v>410000</v>
      </c>
      <c r="W17" s="244">
        <v>0.48</v>
      </c>
      <c r="X17" s="119" t="s">
        <v>272</v>
      </c>
      <c r="Y17" s="133" t="s">
        <v>273</v>
      </c>
      <c r="Z17" s="134" t="s">
        <v>148</v>
      </c>
      <c r="AA17" s="53" t="s">
        <v>149</v>
      </c>
    </row>
    <row r="18" spans="1:27" ht="105" thickBot="1" x14ac:dyDescent="0.25">
      <c r="A18" s="154">
        <v>3</v>
      </c>
      <c r="B18" s="60" t="s">
        <v>41</v>
      </c>
      <c r="C18" s="159" t="s">
        <v>173</v>
      </c>
      <c r="D18" s="54">
        <v>1.1000000000000001</v>
      </c>
      <c r="E18" s="54" t="s">
        <v>204</v>
      </c>
      <c r="F18" s="46" t="s">
        <v>22</v>
      </c>
      <c r="G18" s="46" t="s">
        <v>26</v>
      </c>
      <c r="H18" s="163" t="s">
        <v>290</v>
      </c>
      <c r="I18" s="72" t="s">
        <v>291</v>
      </c>
      <c r="J18" s="43" t="s">
        <v>174</v>
      </c>
      <c r="K18" s="46">
        <v>380</v>
      </c>
      <c r="L18" s="46" t="s">
        <v>168</v>
      </c>
      <c r="M18" s="43" t="s">
        <v>27</v>
      </c>
      <c r="N18" s="48"/>
      <c r="O18" s="156">
        <v>37500</v>
      </c>
      <c r="P18" s="156">
        <v>0</v>
      </c>
      <c r="Q18" s="156">
        <v>37500</v>
      </c>
      <c r="R18" s="156">
        <v>37500</v>
      </c>
      <c r="S18" s="156">
        <v>30117.41</v>
      </c>
      <c r="T18" s="49">
        <v>0</v>
      </c>
      <c r="U18" s="244">
        <v>0</v>
      </c>
      <c r="V18" s="49">
        <v>7382.59</v>
      </c>
      <c r="W18" s="244">
        <v>0.2</v>
      </c>
      <c r="X18" s="164" t="s">
        <v>292</v>
      </c>
      <c r="Y18" s="157">
        <v>37500</v>
      </c>
      <c r="Z18" s="158">
        <v>37500</v>
      </c>
      <c r="AA18" s="53"/>
    </row>
    <row r="19" spans="1:27" ht="248" thickBot="1" x14ac:dyDescent="0.25">
      <c r="A19" s="169">
        <v>5</v>
      </c>
      <c r="B19" s="60" t="s">
        <v>41</v>
      </c>
      <c r="C19" s="170" t="s">
        <v>178</v>
      </c>
      <c r="D19" s="171">
        <v>1.1000000000000001</v>
      </c>
      <c r="E19" s="171" t="s">
        <v>204</v>
      </c>
      <c r="F19" s="172" t="s">
        <v>29</v>
      </c>
      <c r="G19" s="161" t="s">
        <v>179</v>
      </c>
      <c r="H19" s="163" t="s">
        <v>295</v>
      </c>
      <c r="I19" s="173" t="s">
        <v>296</v>
      </c>
      <c r="J19" s="174" t="s">
        <v>30</v>
      </c>
      <c r="K19" s="161">
        <v>1</v>
      </c>
      <c r="L19" s="161" t="s">
        <v>168</v>
      </c>
      <c r="M19" s="174" t="s">
        <v>180</v>
      </c>
      <c r="N19" s="175"/>
      <c r="O19" s="176">
        <v>2881470</v>
      </c>
      <c r="P19" s="176">
        <v>800980</v>
      </c>
      <c r="Q19" s="176">
        <v>0</v>
      </c>
      <c r="R19" s="176">
        <v>800980</v>
      </c>
      <c r="S19" s="176">
        <v>439234</v>
      </c>
      <c r="T19" s="49">
        <v>2080490</v>
      </c>
      <c r="U19" s="244">
        <v>0.72</v>
      </c>
      <c r="V19" s="49">
        <v>361746</v>
      </c>
      <c r="W19" s="244">
        <v>0.13</v>
      </c>
      <c r="X19" s="77" t="s">
        <v>297</v>
      </c>
      <c r="Y19" s="177">
        <v>2080490</v>
      </c>
      <c r="Z19" s="178">
        <v>0</v>
      </c>
      <c r="AA19" s="179" t="s">
        <v>31</v>
      </c>
    </row>
    <row r="20" spans="1:27" ht="144" thickBot="1" x14ac:dyDescent="0.25">
      <c r="A20" s="53">
        <v>7</v>
      </c>
      <c r="B20" s="60" t="s">
        <v>41</v>
      </c>
      <c r="C20" s="124" t="s">
        <v>173</v>
      </c>
      <c r="D20" s="70">
        <v>1.1000000000000001</v>
      </c>
      <c r="E20" s="70" t="s">
        <v>204</v>
      </c>
      <c r="F20" s="71" t="s">
        <v>22</v>
      </c>
      <c r="G20" s="71" t="s">
        <v>26</v>
      </c>
      <c r="H20" s="163" t="s">
        <v>300</v>
      </c>
      <c r="I20" s="72" t="s">
        <v>301</v>
      </c>
      <c r="J20" s="43" t="s">
        <v>33</v>
      </c>
      <c r="K20" s="46">
        <v>27541</v>
      </c>
      <c r="L20" s="46" t="s">
        <v>168</v>
      </c>
      <c r="M20" s="43" t="s">
        <v>185</v>
      </c>
      <c r="N20" s="48"/>
      <c r="O20" s="156">
        <v>5042105</v>
      </c>
      <c r="P20" s="156">
        <v>912695</v>
      </c>
      <c r="Q20" s="156">
        <v>2043172</v>
      </c>
      <c r="R20" s="156">
        <v>2955867</v>
      </c>
      <c r="S20" s="156">
        <v>2622656</v>
      </c>
      <c r="T20" s="49">
        <v>2086238</v>
      </c>
      <c r="U20" s="244">
        <v>0.41</v>
      </c>
      <c r="V20" s="49">
        <v>333211</v>
      </c>
      <c r="W20" s="244">
        <v>7.0000000000000007E-2</v>
      </c>
      <c r="X20" s="77" t="s">
        <v>302</v>
      </c>
      <c r="Y20" s="157">
        <v>5042105</v>
      </c>
      <c r="Z20" s="158">
        <v>2998933</v>
      </c>
      <c r="AA20" s="53"/>
    </row>
    <row r="21" spans="1:27" ht="118" thickBot="1" x14ac:dyDescent="0.25">
      <c r="A21" s="53">
        <v>12</v>
      </c>
      <c r="B21" s="60" t="s">
        <v>41</v>
      </c>
      <c r="C21" s="124" t="s">
        <v>178</v>
      </c>
      <c r="D21" s="54">
        <v>1.1000000000000001</v>
      </c>
      <c r="E21" s="54" t="s">
        <v>204</v>
      </c>
      <c r="F21" s="46" t="s">
        <v>29</v>
      </c>
      <c r="G21" s="46" t="s">
        <v>179</v>
      </c>
      <c r="H21" s="117" t="s">
        <v>300</v>
      </c>
      <c r="I21" s="47" t="s">
        <v>324</v>
      </c>
      <c r="J21" s="43" t="s">
        <v>30</v>
      </c>
      <c r="K21" s="46">
        <v>1</v>
      </c>
      <c r="L21" s="46" t="s">
        <v>168</v>
      </c>
      <c r="M21" s="43" t="s">
        <v>40</v>
      </c>
      <c r="N21" s="48"/>
      <c r="O21" s="156">
        <v>70000</v>
      </c>
      <c r="P21" s="156">
        <v>70000</v>
      </c>
      <c r="Q21" s="156">
        <v>0</v>
      </c>
      <c r="R21" s="156">
        <v>70000</v>
      </c>
      <c r="S21" s="156">
        <v>70000</v>
      </c>
      <c r="T21" s="49">
        <v>0</v>
      </c>
      <c r="U21" s="244">
        <v>0</v>
      </c>
      <c r="V21" s="49">
        <v>0</v>
      </c>
      <c r="W21" s="244">
        <v>0</v>
      </c>
      <c r="X21" s="77" t="s">
        <v>297</v>
      </c>
      <c r="Y21" s="157">
        <v>70000</v>
      </c>
      <c r="Z21" s="158">
        <v>70000</v>
      </c>
      <c r="AA21" s="138"/>
    </row>
  </sheetData>
  <mergeCells count="2">
    <mergeCell ref="C1:O1"/>
    <mergeCell ref="C2: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FB9D0-2136-CC4B-BD30-BBD88AF254C5}">
  <dimension ref="A1:AA12"/>
  <sheetViews>
    <sheetView topLeftCell="C1" zoomScale="75" workbookViewId="0">
      <selection activeCell="J5" sqref="J5:J12"/>
    </sheetView>
  </sheetViews>
  <sheetFormatPr baseColWidth="10" defaultRowHeight="16" x14ac:dyDescent="0.2"/>
  <sheetData>
    <row r="1" spans="1:27" x14ac:dyDescent="0.2">
      <c r="A1" s="17"/>
      <c r="B1" s="18"/>
      <c r="C1" s="186" t="s">
        <v>239</v>
      </c>
      <c r="D1" s="186"/>
      <c r="E1" s="186"/>
      <c r="F1" s="186"/>
      <c r="G1" s="186"/>
      <c r="H1" s="186"/>
      <c r="I1" s="186"/>
      <c r="J1" s="186"/>
      <c r="K1" s="186"/>
      <c r="L1" s="186"/>
      <c r="M1" s="186"/>
      <c r="N1" s="186"/>
      <c r="O1" s="186"/>
      <c r="P1" s="22"/>
      <c r="Q1" s="17"/>
      <c r="R1" s="17"/>
      <c r="S1" s="17"/>
      <c r="T1" s="17"/>
      <c r="U1" s="229"/>
      <c r="V1" s="17"/>
      <c r="W1" s="230"/>
      <c r="X1" s="21"/>
      <c r="Y1" s="17"/>
      <c r="Z1" s="17"/>
      <c r="AA1" s="19"/>
    </row>
    <row r="2" spans="1:27" ht="17" customHeight="1"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ht="24" customHeight="1" thickBot="1" x14ac:dyDescent="0.25">
      <c r="A3" s="23">
        <v>2022</v>
      </c>
      <c r="B3" s="24" t="s">
        <v>192</v>
      </c>
      <c r="C3" s="225" t="s">
        <v>0</v>
      </c>
      <c r="D3" s="226"/>
      <c r="E3" s="226"/>
      <c r="F3" s="226"/>
      <c r="G3" s="226"/>
      <c r="H3" s="226"/>
      <c r="I3" s="227"/>
      <c r="J3" s="222" t="s">
        <v>1</v>
      </c>
      <c r="K3" s="223"/>
      <c r="L3" s="223"/>
      <c r="M3" s="223"/>
      <c r="N3" s="224"/>
      <c r="O3" s="220" t="s">
        <v>2</v>
      </c>
      <c r="P3" s="25"/>
      <c r="Q3" s="25"/>
      <c r="R3" s="25"/>
      <c r="S3" s="25"/>
      <c r="T3" s="25"/>
      <c r="U3" s="25"/>
      <c r="V3" s="25"/>
      <c r="W3" s="25"/>
      <c r="X3" s="25"/>
      <c r="Y3" s="25"/>
      <c r="Z3" s="221"/>
      <c r="AA3" s="26"/>
    </row>
    <row r="4" spans="1:27" ht="66" thickBot="1" x14ac:dyDescent="0.25">
      <c r="A4" s="27"/>
      <c r="B4" s="28"/>
      <c r="C4" s="29"/>
      <c r="D4" s="29"/>
      <c r="E4" s="29"/>
      <c r="F4" s="29"/>
      <c r="G4" s="29"/>
      <c r="H4" s="29"/>
      <c r="I4" s="30"/>
      <c r="J4" s="31"/>
      <c r="K4" s="31"/>
      <c r="L4" s="31"/>
      <c r="M4" s="31"/>
      <c r="N4" s="32"/>
      <c r="O4" s="217" t="s">
        <v>13</v>
      </c>
      <c r="P4" s="218"/>
      <c r="Q4" s="218"/>
      <c r="R4" s="218"/>
      <c r="S4" s="219"/>
      <c r="T4" s="231"/>
      <c r="U4" s="232"/>
      <c r="V4" s="231"/>
      <c r="W4" s="233"/>
      <c r="X4" s="214" t="s">
        <v>14</v>
      </c>
      <c r="Y4" s="215"/>
      <c r="Z4" s="216"/>
      <c r="AA4" s="33"/>
    </row>
    <row r="5" spans="1:27" ht="143" x14ac:dyDescent="0.2">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285" thickBot="1" x14ac:dyDescent="0.25">
      <c r="A6" s="53">
        <v>1</v>
      </c>
      <c r="B6" s="60" t="s">
        <v>193</v>
      </c>
      <c r="C6" s="43" t="s">
        <v>42</v>
      </c>
      <c r="D6" s="147">
        <v>2.1</v>
      </c>
      <c r="E6" s="147" t="s">
        <v>213</v>
      </c>
      <c r="F6" s="46"/>
      <c r="G6" s="46" t="s">
        <v>43</v>
      </c>
      <c r="H6" s="46" t="s">
        <v>232</v>
      </c>
      <c r="I6" s="140"/>
      <c r="J6" s="43" t="s">
        <v>44</v>
      </c>
      <c r="K6" s="43"/>
      <c r="L6" s="43"/>
      <c r="M6" s="43"/>
      <c r="N6" s="48"/>
      <c r="O6" s="46">
        <v>55000</v>
      </c>
      <c r="P6" s="148">
        <v>55000</v>
      </c>
      <c r="Q6" s="46">
        <v>32000</v>
      </c>
      <c r="R6" s="46">
        <v>23000</v>
      </c>
      <c r="S6" s="46">
        <v>12000</v>
      </c>
      <c r="T6" s="49">
        <v>32000</v>
      </c>
      <c r="U6" s="244">
        <v>0.57999999999999996</v>
      </c>
      <c r="V6" s="49">
        <v>11000</v>
      </c>
      <c r="W6" s="244">
        <v>0.2</v>
      </c>
      <c r="X6" s="149" t="s">
        <v>280</v>
      </c>
      <c r="Y6" s="78"/>
      <c r="Z6" s="52"/>
      <c r="AA6" s="53" t="s">
        <v>45</v>
      </c>
    </row>
    <row r="7" spans="1:27" ht="209" thickBot="1" x14ac:dyDescent="0.25">
      <c r="A7" s="53">
        <v>2</v>
      </c>
      <c r="B7" s="60" t="s">
        <v>193</v>
      </c>
      <c r="C7" s="43" t="s">
        <v>46</v>
      </c>
      <c r="D7" s="147">
        <v>2.1</v>
      </c>
      <c r="E7" s="147" t="s">
        <v>213</v>
      </c>
      <c r="F7" s="46"/>
      <c r="G7" s="46" t="s">
        <v>43</v>
      </c>
      <c r="H7" s="46" t="s">
        <v>281</v>
      </c>
      <c r="I7" s="140"/>
      <c r="J7" s="43" t="s">
        <v>44</v>
      </c>
      <c r="K7" s="43"/>
      <c r="L7" s="43"/>
      <c r="M7" s="43"/>
      <c r="N7" s="48"/>
      <c r="O7" s="46">
        <v>120000</v>
      </c>
      <c r="P7" s="148">
        <v>120000</v>
      </c>
      <c r="Q7" s="148">
        <v>120000</v>
      </c>
      <c r="R7" s="46">
        <v>0</v>
      </c>
      <c r="S7" s="148">
        <v>120000</v>
      </c>
      <c r="T7" s="49">
        <v>120000</v>
      </c>
      <c r="U7" s="244">
        <v>1</v>
      </c>
      <c r="V7" s="49">
        <v>-120000</v>
      </c>
      <c r="W7" s="244">
        <v>-1</v>
      </c>
      <c r="X7" s="77" t="s">
        <v>282</v>
      </c>
      <c r="Y7" s="78"/>
      <c r="Z7" s="52"/>
      <c r="AA7" s="53" t="s">
        <v>47</v>
      </c>
    </row>
    <row r="8" spans="1:27" ht="118" thickBot="1" x14ac:dyDescent="0.25">
      <c r="A8" s="53">
        <v>3</v>
      </c>
      <c r="B8" s="60" t="s">
        <v>193</v>
      </c>
      <c r="C8" s="75" t="s">
        <v>48</v>
      </c>
      <c r="D8" s="150">
        <v>2.1</v>
      </c>
      <c r="E8" s="147" t="s">
        <v>213</v>
      </c>
      <c r="F8" s="46"/>
      <c r="G8" s="46" t="s">
        <v>43</v>
      </c>
      <c r="H8" s="46" t="s">
        <v>283</v>
      </c>
      <c r="I8" s="140"/>
      <c r="J8" s="43" t="s">
        <v>49</v>
      </c>
      <c r="K8" s="43"/>
      <c r="L8" s="43"/>
      <c r="M8" s="43"/>
      <c r="N8" s="48"/>
      <c r="O8" s="46"/>
      <c r="P8" s="46"/>
      <c r="Q8" s="46"/>
      <c r="R8" s="46"/>
      <c r="S8" s="46"/>
      <c r="T8" s="49">
        <v>0</v>
      </c>
      <c r="U8" s="244" t="e">
        <v>#DIV/0!</v>
      </c>
      <c r="V8" s="49">
        <v>0</v>
      </c>
      <c r="W8" s="244" t="e">
        <v>#DIV/0!</v>
      </c>
      <c r="X8" s="119"/>
      <c r="Y8" s="78"/>
      <c r="Z8" s="52"/>
      <c r="AA8" s="53"/>
    </row>
    <row r="9" spans="1:27" ht="196" thickBot="1" x14ac:dyDescent="0.25">
      <c r="A9" s="53">
        <v>4</v>
      </c>
      <c r="B9" s="60" t="s">
        <v>193</v>
      </c>
      <c r="C9" s="43" t="s">
        <v>50</v>
      </c>
      <c r="D9" s="147">
        <v>2.1</v>
      </c>
      <c r="E9" s="147" t="s">
        <v>213</v>
      </c>
      <c r="F9" s="46"/>
      <c r="G9" s="46" t="s">
        <v>43</v>
      </c>
      <c r="H9" s="46" t="s">
        <v>233</v>
      </c>
      <c r="I9" s="140"/>
      <c r="J9" s="43" t="s">
        <v>49</v>
      </c>
      <c r="K9" s="43"/>
      <c r="L9" s="43"/>
      <c r="M9" s="43"/>
      <c r="N9" s="48"/>
      <c r="O9" s="46">
        <v>122000</v>
      </c>
      <c r="P9" s="148">
        <v>122000</v>
      </c>
      <c r="Q9" s="46">
        <v>50000</v>
      </c>
      <c r="R9" s="46">
        <v>72000</v>
      </c>
      <c r="S9" s="46">
        <v>50000</v>
      </c>
      <c r="T9" s="49">
        <v>50000</v>
      </c>
      <c r="U9" s="244">
        <v>0.41</v>
      </c>
      <c r="V9" s="49">
        <v>22000</v>
      </c>
      <c r="W9" s="244">
        <v>0.18</v>
      </c>
      <c r="X9" s="77" t="s">
        <v>284</v>
      </c>
      <c r="Y9" s="78"/>
      <c r="Z9" s="52"/>
      <c r="AA9" s="53" t="s">
        <v>51</v>
      </c>
    </row>
    <row r="10" spans="1:27" ht="235" thickBot="1" x14ac:dyDescent="0.25">
      <c r="A10" s="165">
        <v>4</v>
      </c>
      <c r="B10" s="60" t="s">
        <v>41</v>
      </c>
      <c r="C10" s="159" t="s">
        <v>175</v>
      </c>
      <c r="D10" s="166">
        <v>2.2000000000000002</v>
      </c>
      <c r="E10" s="166" t="s">
        <v>215</v>
      </c>
      <c r="F10" s="49" t="s">
        <v>22</v>
      </c>
      <c r="G10" s="46" t="s">
        <v>176</v>
      </c>
      <c r="H10" s="160" t="s">
        <v>293</v>
      </c>
      <c r="I10" s="49"/>
      <c r="J10" s="167" t="s">
        <v>28</v>
      </c>
      <c r="K10" s="46">
        <v>11</v>
      </c>
      <c r="L10" s="46" t="s">
        <v>168</v>
      </c>
      <c r="M10" s="43" t="s">
        <v>177</v>
      </c>
      <c r="N10" s="48"/>
      <c r="O10" s="156">
        <v>269625</v>
      </c>
      <c r="P10" s="156">
        <v>164987</v>
      </c>
      <c r="Q10" s="156">
        <v>74862</v>
      </c>
      <c r="R10" s="156">
        <v>239849</v>
      </c>
      <c r="S10" s="156">
        <v>237045</v>
      </c>
      <c r="T10" s="49">
        <v>29776</v>
      </c>
      <c r="U10" s="244">
        <v>0.11</v>
      </c>
      <c r="V10" s="49">
        <v>2804</v>
      </c>
      <c r="W10" s="244">
        <v>0.01</v>
      </c>
      <c r="X10" s="168" t="s">
        <v>294</v>
      </c>
      <c r="Y10" s="157">
        <v>74862</v>
      </c>
      <c r="Z10" s="158">
        <v>74862</v>
      </c>
      <c r="AA10" s="53"/>
    </row>
    <row r="11" spans="1:27" ht="209" thickBot="1" x14ac:dyDescent="0.25">
      <c r="A11" s="180">
        <v>6</v>
      </c>
      <c r="B11" s="60" t="s">
        <v>41</v>
      </c>
      <c r="C11" s="181" t="s">
        <v>181</v>
      </c>
      <c r="D11" s="182">
        <v>2.1</v>
      </c>
      <c r="E11" s="182" t="s">
        <v>213</v>
      </c>
      <c r="F11" s="183" t="s">
        <v>22</v>
      </c>
      <c r="G11" s="183" t="s">
        <v>182</v>
      </c>
      <c r="H11" s="160" t="s">
        <v>298</v>
      </c>
      <c r="I11" s="184"/>
      <c r="J11" s="43" t="s">
        <v>183</v>
      </c>
      <c r="K11" s="46">
        <v>300</v>
      </c>
      <c r="L11" s="141" t="s">
        <v>236</v>
      </c>
      <c r="M11" s="43" t="s">
        <v>32</v>
      </c>
      <c r="N11" s="48"/>
      <c r="O11" s="156">
        <v>0</v>
      </c>
      <c r="P11" s="156">
        <v>0</v>
      </c>
      <c r="Q11" s="156">
        <v>0</v>
      </c>
      <c r="R11" s="156">
        <v>0</v>
      </c>
      <c r="S11" s="156">
        <v>0</v>
      </c>
      <c r="T11" s="49">
        <v>0</v>
      </c>
      <c r="U11" s="244"/>
      <c r="V11" s="49">
        <v>0</v>
      </c>
      <c r="W11" s="244"/>
      <c r="X11" s="77" t="s">
        <v>299</v>
      </c>
      <c r="Y11" s="157">
        <v>0</v>
      </c>
      <c r="Z11" s="158">
        <v>0</v>
      </c>
      <c r="AA11" s="138" t="s">
        <v>184</v>
      </c>
    </row>
    <row r="12" spans="1:27" ht="309" thickBot="1" x14ac:dyDescent="0.25">
      <c r="A12" s="53">
        <v>8</v>
      </c>
      <c r="B12" s="60" t="s">
        <v>41</v>
      </c>
      <c r="C12" s="124" t="s">
        <v>166</v>
      </c>
      <c r="D12" s="147">
        <v>2.2000000000000002</v>
      </c>
      <c r="E12" s="147" t="s">
        <v>215</v>
      </c>
      <c r="F12" s="46" t="s">
        <v>22</v>
      </c>
      <c r="G12" s="46" t="s">
        <v>186</v>
      </c>
      <c r="H12" s="117" t="s">
        <v>303</v>
      </c>
      <c r="I12" s="140" t="s">
        <v>25</v>
      </c>
      <c r="J12" s="46" t="s">
        <v>187</v>
      </c>
      <c r="K12" s="46">
        <v>40</v>
      </c>
      <c r="L12" s="185" t="s">
        <v>237</v>
      </c>
      <c r="M12" s="43" t="s">
        <v>188</v>
      </c>
      <c r="N12" s="48"/>
      <c r="O12" s="156">
        <v>291080</v>
      </c>
      <c r="P12" s="156">
        <v>167080</v>
      </c>
      <c r="Q12" s="156">
        <v>124000</v>
      </c>
      <c r="R12" s="156">
        <v>291080</v>
      </c>
      <c r="S12" s="156">
        <v>279983</v>
      </c>
      <c r="T12" s="49">
        <v>0</v>
      </c>
      <c r="U12" s="244">
        <v>0</v>
      </c>
      <c r="V12" s="49">
        <v>11097</v>
      </c>
      <c r="W12" s="244">
        <v>0.04</v>
      </c>
      <c r="X12" s="77" t="s">
        <v>304</v>
      </c>
      <c r="Y12" s="157">
        <v>124000</v>
      </c>
      <c r="Z12" s="158">
        <v>124000</v>
      </c>
      <c r="AA12" s="138" t="s">
        <v>189</v>
      </c>
    </row>
  </sheetData>
  <mergeCells count="2">
    <mergeCell ref="C1:O1"/>
    <mergeCell ref="C2:O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EE685-7203-B64F-AAC3-E20F04711209}">
  <dimension ref="A1:AA17"/>
  <sheetViews>
    <sheetView topLeftCell="A15" zoomScale="75" workbookViewId="0">
      <selection activeCell="L8" sqref="L8"/>
    </sheetView>
  </sheetViews>
  <sheetFormatPr baseColWidth="10" defaultRowHeight="16" x14ac:dyDescent="0.2"/>
  <sheetData>
    <row r="1" spans="1:27" x14ac:dyDescent="0.2">
      <c r="A1" s="17"/>
      <c r="B1" s="18"/>
      <c r="C1" s="186" t="s">
        <v>239</v>
      </c>
      <c r="D1" s="186"/>
      <c r="E1" s="186"/>
      <c r="F1" s="186"/>
      <c r="G1" s="186"/>
      <c r="H1" s="186"/>
      <c r="I1" s="186"/>
      <c r="J1" s="186"/>
      <c r="K1" s="186"/>
      <c r="L1" s="186"/>
      <c r="M1" s="186"/>
      <c r="N1" s="186"/>
      <c r="O1" s="186"/>
      <c r="P1" s="22"/>
      <c r="Q1" s="17"/>
      <c r="R1" s="17"/>
      <c r="S1" s="17"/>
      <c r="T1" s="17"/>
      <c r="U1" s="229"/>
      <c r="V1" s="17"/>
      <c r="W1" s="230"/>
      <c r="X1" s="21"/>
      <c r="Y1" s="17"/>
      <c r="Z1" s="17"/>
      <c r="AA1" s="19"/>
    </row>
    <row r="2" spans="1:27" ht="17" customHeight="1" thickBot="1" x14ac:dyDescent="0.25">
      <c r="A2" s="17"/>
      <c r="B2" s="18"/>
      <c r="C2" s="186" t="s">
        <v>239</v>
      </c>
      <c r="D2" s="186"/>
      <c r="E2" s="186"/>
      <c r="F2" s="186"/>
      <c r="G2" s="186"/>
      <c r="H2" s="186"/>
      <c r="I2" s="186"/>
      <c r="J2" s="186"/>
      <c r="K2" s="186"/>
      <c r="L2" s="186"/>
      <c r="M2" s="186"/>
      <c r="N2" s="186"/>
      <c r="O2" s="186"/>
      <c r="P2" s="22"/>
      <c r="Q2" s="17"/>
      <c r="R2" s="17"/>
      <c r="S2" s="17"/>
      <c r="T2" s="17"/>
      <c r="U2" s="229"/>
      <c r="V2" s="17"/>
      <c r="W2" s="230"/>
      <c r="X2" s="21"/>
      <c r="Y2" s="17"/>
      <c r="Z2" s="17"/>
      <c r="AA2" s="19"/>
    </row>
    <row r="3" spans="1:27" ht="24" customHeight="1" thickBot="1" x14ac:dyDescent="0.25">
      <c r="A3" s="23">
        <v>2022</v>
      </c>
      <c r="B3" s="24" t="s">
        <v>192</v>
      </c>
      <c r="C3" s="225" t="s">
        <v>0</v>
      </c>
      <c r="D3" s="226"/>
      <c r="E3" s="226"/>
      <c r="F3" s="226"/>
      <c r="G3" s="226"/>
      <c r="H3" s="226"/>
      <c r="I3" s="227"/>
      <c r="J3" s="222" t="s">
        <v>1</v>
      </c>
      <c r="K3" s="223"/>
      <c r="L3" s="223"/>
      <c r="M3" s="223"/>
      <c r="N3" s="224"/>
      <c r="O3" s="220" t="s">
        <v>2</v>
      </c>
      <c r="P3" s="25"/>
      <c r="Q3" s="25"/>
      <c r="R3" s="25"/>
      <c r="S3" s="25"/>
      <c r="T3" s="25"/>
      <c r="U3" s="25"/>
      <c r="V3" s="25"/>
      <c r="W3" s="25"/>
      <c r="X3" s="25"/>
      <c r="Y3" s="25"/>
      <c r="Z3" s="221"/>
      <c r="AA3" s="26"/>
    </row>
    <row r="4" spans="1:27" ht="66" thickBot="1" x14ac:dyDescent="0.25">
      <c r="A4" s="27"/>
      <c r="B4" s="28"/>
      <c r="C4" s="29"/>
      <c r="D4" s="29"/>
      <c r="E4" s="29"/>
      <c r="F4" s="29"/>
      <c r="G4" s="29"/>
      <c r="H4" s="29"/>
      <c r="I4" s="30"/>
      <c r="J4" s="31"/>
      <c r="K4" s="31"/>
      <c r="L4" s="31"/>
      <c r="M4" s="31"/>
      <c r="N4" s="32"/>
      <c r="O4" s="217" t="s">
        <v>13</v>
      </c>
      <c r="P4" s="218"/>
      <c r="Q4" s="218"/>
      <c r="R4" s="218"/>
      <c r="S4" s="219"/>
      <c r="T4" s="231"/>
      <c r="U4" s="232"/>
      <c r="V4" s="231"/>
      <c r="W4" s="233"/>
      <c r="X4" s="214" t="s">
        <v>14</v>
      </c>
      <c r="Y4" s="215"/>
      <c r="Z4" s="216"/>
      <c r="AA4" s="33"/>
    </row>
    <row r="5" spans="1:27" ht="144" thickBot="1" x14ac:dyDescent="0.25">
      <c r="A5" s="27" t="s">
        <v>4</v>
      </c>
      <c r="B5" s="24" t="s">
        <v>192</v>
      </c>
      <c r="C5" s="29" t="s">
        <v>5</v>
      </c>
      <c r="D5" s="34" t="s">
        <v>135</v>
      </c>
      <c r="E5" s="34" t="s">
        <v>203</v>
      </c>
      <c r="F5" s="29" t="s">
        <v>6</v>
      </c>
      <c r="G5" s="29" t="s">
        <v>136</v>
      </c>
      <c r="H5" s="34" t="s">
        <v>7</v>
      </c>
      <c r="I5" s="35" t="s">
        <v>137</v>
      </c>
      <c r="J5" s="31" t="s">
        <v>8</v>
      </c>
      <c r="K5" s="31" t="s">
        <v>9</v>
      </c>
      <c r="L5" s="36" t="s">
        <v>10</v>
      </c>
      <c r="M5" s="31" t="s">
        <v>11</v>
      </c>
      <c r="N5" s="32" t="s">
        <v>12</v>
      </c>
      <c r="O5" s="37" t="s">
        <v>15</v>
      </c>
      <c r="P5" s="37" t="s">
        <v>16</v>
      </c>
      <c r="Q5" s="37" t="s">
        <v>17</v>
      </c>
      <c r="R5" s="37" t="s">
        <v>138</v>
      </c>
      <c r="S5" s="37" t="s">
        <v>18</v>
      </c>
      <c r="T5" s="234" t="s">
        <v>311</v>
      </c>
      <c r="U5" s="235" t="s">
        <v>312</v>
      </c>
      <c r="V5" s="234" t="s">
        <v>313</v>
      </c>
      <c r="W5" s="236" t="s">
        <v>314</v>
      </c>
      <c r="X5" s="38" t="s">
        <v>19</v>
      </c>
      <c r="Y5" s="39" t="s">
        <v>20</v>
      </c>
      <c r="Z5" s="40" t="s">
        <v>21</v>
      </c>
      <c r="AA5" s="26" t="s">
        <v>3</v>
      </c>
    </row>
    <row r="6" spans="1:27" ht="144" thickBot="1" x14ac:dyDescent="0.25">
      <c r="A6" s="98">
        <v>9</v>
      </c>
      <c r="B6" s="42" t="s">
        <v>80</v>
      </c>
      <c r="C6" s="99"/>
      <c r="D6" s="100">
        <v>3.1</v>
      </c>
      <c r="E6" s="100" t="s">
        <v>207</v>
      </c>
      <c r="F6" s="101">
        <v>3</v>
      </c>
      <c r="G6" s="101">
        <v>5</v>
      </c>
      <c r="H6" s="71" t="s">
        <v>249</v>
      </c>
      <c r="I6" s="72" t="s">
        <v>246</v>
      </c>
      <c r="J6" s="102" t="s">
        <v>107</v>
      </c>
      <c r="K6" s="102" t="s">
        <v>108</v>
      </c>
      <c r="L6" s="102" t="s">
        <v>61</v>
      </c>
      <c r="M6" s="95" t="s">
        <v>139</v>
      </c>
      <c r="N6" s="48" t="s">
        <v>85</v>
      </c>
      <c r="O6" s="101">
        <v>7406</v>
      </c>
      <c r="P6" s="260">
        <v>0</v>
      </c>
      <c r="Q6" s="101">
        <v>7406</v>
      </c>
      <c r="R6" s="101">
        <v>7406</v>
      </c>
      <c r="S6" s="101">
        <v>7406</v>
      </c>
      <c r="T6" s="49">
        <v>0</v>
      </c>
      <c r="U6" s="244">
        <v>0</v>
      </c>
      <c r="V6" s="49">
        <v>0</v>
      </c>
      <c r="W6" s="244">
        <v>0</v>
      </c>
      <c r="X6" s="103" t="s">
        <v>253</v>
      </c>
      <c r="Y6" s="104">
        <v>0</v>
      </c>
      <c r="Z6" s="261">
        <v>7406</v>
      </c>
      <c r="AA6" s="98" t="s">
        <v>316</v>
      </c>
    </row>
    <row r="7" spans="1:27" ht="92" thickBot="1" x14ac:dyDescent="0.25">
      <c r="A7" s="98">
        <v>10</v>
      </c>
      <c r="B7" s="42" t="s">
        <v>80</v>
      </c>
      <c r="C7" s="99"/>
      <c r="D7" s="100">
        <v>3.1</v>
      </c>
      <c r="E7" s="100" t="s">
        <v>207</v>
      </c>
      <c r="F7" s="101">
        <v>3</v>
      </c>
      <c r="G7" s="101">
        <v>5</v>
      </c>
      <c r="H7" s="46" t="s">
        <v>249</v>
      </c>
      <c r="I7" s="47" t="s">
        <v>246</v>
      </c>
      <c r="J7" s="102" t="s">
        <v>109</v>
      </c>
      <c r="K7" s="105" t="s">
        <v>110</v>
      </c>
      <c r="L7" s="106" t="s">
        <v>218</v>
      </c>
      <c r="M7" s="95" t="s">
        <v>111</v>
      </c>
      <c r="N7" s="48" t="s">
        <v>85</v>
      </c>
      <c r="O7" s="101">
        <v>23400</v>
      </c>
      <c r="P7" s="260">
        <v>0</v>
      </c>
      <c r="Q7" s="101">
        <v>23400</v>
      </c>
      <c r="R7" s="101">
        <v>23400</v>
      </c>
      <c r="S7" s="101">
        <v>22133</v>
      </c>
      <c r="T7" s="49">
        <v>0</v>
      </c>
      <c r="U7" s="244">
        <v>0</v>
      </c>
      <c r="V7" s="49">
        <v>1267</v>
      </c>
      <c r="W7" s="244">
        <v>0.05</v>
      </c>
      <c r="X7" s="103" t="s">
        <v>253</v>
      </c>
      <c r="Y7" s="104"/>
      <c r="Z7" s="261">
        <v>23400</v>
      </c>
      <c r="AA7" s="98" t="s">
        <v>317</v>
      </c>
    </row>
    <row r="8" spans="1:27" ht="131" thickBot="1" x14ac:dyDescent="0.25">
      <c r="A8" s="98">
        <v>11</v>
      </c>
      <c r="B8" s="42" t="s">
        <v>80</v>
      </c>
      <c r="C8" s="99"/>
      <c r="D8" s="100">
        <v>3.2</v>
      </c>
      <c r="E8" s="100" t="s">
        <v>208</v>
      </c>
      <c r="F8" s="101">
        <v>3</v>
      </c>
      <c r="G8" s="101">
        <v>5</v>
      </c>
      <c r="H8" s="46" t="s">
        <v>259</v>
      </c>
      <c r="I8" s="47" t="s">
        <v>246</v>
      </c>
      <c r="J8" s="105" t="s">
        <v>103</v>
      </c>
      <c r="K8" s="83" t="s">
        <v>112</v>
      </c>
      <c r="L8" s="107" t="s">
        <v>218</v>
      </c>
      <c r="M8" s="95" t="s">
        <v>113</v>
      </c>
      <c r="N8" s="48" t="s">
        <v>85</v>
      </c>
      <c r="O8" s="101">
        <v>14788</v>
      </c>
      <c r="P8" s="260">
        <v>0</v>
      </c>
      <c r="Q8" s="101">
        <v>14788</v>
      </c>
      <c r="R8" s="101">
        <v>14788</v>
      </c>
      <c r="S8" s="101">
        <v>14788</v>
      </c>
      <c r="T8" s="49">
        <v>0</v>
      </c>
      <c r="U8" s="244">
        <v>0</v>
      </c>
      <c r="V8" s="49">
        <v>0</v>
      </c>
      <c r="W8" s="244">
        <v>0</v>
      </c>
      <c r="X8" s="103" t="s">
        <v>253</v>
      </c>
      <c r="Y8" s="104">
        <v>0</v>
      </c>
      <c r="Z8" s="261">
        <v>14788</v>
      </c>
      <c r="AA8" s="98" t="s">
        <v>318</v>
      </c>
    </row>
    <row r="9" spans="1:27" ht="92" thickBot="1" x14ac:dyDescent="0.25">
      <c r="A9" s="98">
        <v>12</v>
      </c>
      <c r="B9" s="42" t="s">
        <v>80</v>
      </c>
      <c r="C9" s="99"/>
      <c r="D9" s="100">
        <v>3.2</v>
      </c>
      <c r="E9" s="100" t="s">
        <v>208</v>
      </c>
      <c r="F9" s="101">
        <v>3</v>
      </c>
      <c r="G9" s="101">
        <v>3</v>
      </c>
      <c r="H9" s="90" t="s">
        <v>260</v>
      </c>
      <c r="I9" s="47" t="s">
        <v>246</v>
      </c>
      <c r="J9" s="102" t="s">
        <v>114</v>
      </c>
      <c r="K9" s="102" t="s">
        <v>112</v>
      </c>
      <c r="L9" s="107" t="s">
        <v>218</v>
      </c>
      <c r="M9" s="95" t="s">
        <v>115</v>
      </c>
      <c r="N9" s="48" t="s">
        <v>116</v>
      </c>
      <c r="O9" s="101">
        <v>8000</v>
      </c>
      <c r="P9" s="260">
        <v>0</v>
      </c>
      <c r="Q9" s="101">
        <v>8000</v>
      </c>
      <c r="R9" s="101">
        <v>8000</v>
      </c>
      <c r="S9" s="101">
        <v>8000</v>
      </c>
      <c r="T9" s="49">
        <v>0</v>
      </c>
      <c r="U9" s="244">
        <v>0</v>
      </c>
      <c r="V9" s="49">
        <v>0</v>
      </c>
      <c r="W9" s="244">
        <v>0</v>
      </c>
      <c r="X9" s="103" t="s">
        <v>253</v>
      </c>
      <c r="Y9" s="104">
        <v>0</v>
      </c>
      <c r="Z9" s="261">
        <v>8000</v>
      </c>
      <c r="AA9" s="98"/>
    </row>
    <row r="10" spans="1:27" ht="409.6" thickBot="1" x14ac:dyDescent="0.25">
      <c r="A10" s="53">
        <v>5</v>
      </c>
      <c r="B10" s="42" t="s">
        <v>119</v>
      </c>
      <c r="C10" s="69" t="s">
        <v>132</v>
      </c>
      <c r="D10" s="151">
        <v>3.2</v>
      </c>
      <c r="E10" s="151" t="s">
        <v>208</v>
      </c>
      <c r="F10" s="46" t="s">
        <v>150</v>
      </c>
      <c r="G10" s="46" t="s">
        <v>133</v>
      </c>
      <c r="H10" s="117" t="s">
        <v>274</v>
      </c>
      <c r="I10" s="47" t="s">
        <v>275</v>
      </c>
      <c r="J10" s="43" t="s">
        <v>134</v>
      </c>
      <c r="K10" s="43" t="s">
        <v>151</v>
      </c>
      <c r="L10" s="43" t="s">
        <v>168</v>
      </c>
      <c r="M10" s="43" t="s">
        <v>152</v>
      </c>
      <c r="N10" s="135" t="s">
        <v>153</v>
      </c>
      <c r="O10" s="119">
        <v>69388</v>
      </c>
      <c r="P10" s="119">
        <v>34288</v>
      </c>
      <c r="Q10" s="46" t="s">
        <v>154</v>
      </c>
      <c r="R10" s="263">
        <v>69388</v>
      </c>
      <c r="S10" s="120">
        <v>69388</v>
      </c>
      <c r="T10" s="49">
        <v>0</v>
      </c>
      <c r="U10" s="244">
        <v>0</v>
      </c>
      <c r="V10" s="49">
        <v>0</v>
      </c>
      <c r="W10" s="244">
        <v>0</v>
      </c>
      <c r="X10" s="119" t="s">
        <v>276</v>
      </c>
      <c r="Y10" s="78"/>
      <c r="Z10" s="129">
        <v>30000</v>
      </c>
      <c r="AA10" s="53" t="s">
        <v>155</v>
      </c>
    </row>
    <row r="11" spans="1:27" ht="409.6" thickBot="1" x14ac:dyDescent="0.25">
      <c r="A11" s="53">
        <v>4</v>
      </c>
      <c r="B11" s="144" t="s">
        <v>76</v>
      </c>
      <c r="C11" s="145" t="s">
        <v>165</v>
      </c>
      <c r="D11" s="146">
        <v>3.2</v>
      </c>
      <c r="E11" s="146" t="s">
        <v>208</v>
      </c>
      <c r="F11" s="46">
        <v>3</v>
      </c>
      <c r="G11" s="71">
        <v>2</v>
      </c>
      <c r="H11" s="46" t="s">
        <v>226</v>
      </c>
      <c r="I11" s="140"/>
      <c r="J11" s="43" t="s">
        <v>67</v>
      </c>
      <c r="K11" s="46" t="s">
        <v>70</v>
      </c>
      <c r="L11" s="111" t="s">
        <v>61</v>
      </c>
      <c r="M11" s="43" t="s">
        <v>71</v>
      </c>
      <c r="N11" s="48" t="s">
        <v>62</v>
      </c>
      <c r="O11" s="119">
        <v>198928</v>
      </c>
      <c r="P11" s="119">
        <v>198828</v>
      </c>
      <c r="Q11" s="119">
        <v>0</v>
      </c>
      <c r="R11" s="119">
        <v>0</v>
      </c>
      <c r="S11" s="119">
        <v>198828</v>
      </c>
      <c r="T11" s="49">
        <v>198928</v>
      </c>
      <c r="U11" s="244">
        <v>1</v>
      </c>
      <c r="V11" s="49">
        <v>-198828</v>
      </c>
      <c r="W11" s="244">
        <v>-1</v>
      </c>
      <c r="X11" s="119" t="s">
        <v>229</v>
      </c>
      <c r="Y11" s="128">
        <v>599491</v>
      </c>
      <c r="Z11" s="129">
        <v>0</v>
      </c>
      <c r="AA11" s="138" t="s">
        <v>161</v>
      </c>
    </row>
    <row r="12" spans="1:27" ht="222" thickBot="1" x14ac:dyDescent="0.25">
      <c r="A12" s="53">
        <v>5</v>
      </c>
      <c r="B12" s="60" t="s">
        <v>193</v>
      </c>
      <c r="C12" s="69" t="s">
        <v>52</v>
      </c>
      <c r="D12" s="151">
        <v>3.2</v>
      </c>
      <c r="E12" s="151" t="s">
        <v>208</v>
      </c>
      <c r="F12" s="46"/>
      <c r="G12" s="46" t="s">
        <v>53</v>
      </c>
      <c r="H12" s="46" t="s">
        <v>234</v>
      </c>
      <c r="I12" s="140"/>
      <c r="J12" s="43" t="s">
        <v>49</v>
      </c>
      <c r="K12" s="43"/>
      <c r="L12" s="43"/>
      <c r="M12" s="43"/>
      <c r="N12" s="48"/>
      <c r="O12" s="46">
        <v>7000</v>
      </c>
      <c r="P12" s="148">
        <v>7000</v>
      </c>
      <c r="Q12" s="148">
        <v>7000</v>
      </c>
      <c r="R12" s="46">
        <v>0</v>
      </c>
      <c r="S12" s="17">
        <v>2000</v>
      </c>
      <c r="T12" s="248">
        <v>7000</v>
      </c>
      <c r="U12" s="244">
        <v>1</v>
      </c>
      <c r="V12" s="49">
        <v>-2000</v>
      </c>
      <c r="W12" s="244">
        <v>-0.28999999999999998</v>
      </c>
      <c r="X12" s="77" t="s">
        <v>285</v>
      </c>
      <c r="Y12" s="78"/>
      <c r="Z12" s="52"/>
      <c r="AA12" s="53" t="s">
        <v>54</v>
      </c>
    </row>
    <row r="13" spans="1:27" ht="171" thickBot="1" x14ac:dyDescent="0.25">
      <c r="A13" s="53">
        <v>6</v>
      </c>
      <c r="B13" s="60" t="s">
        <v>193</v>
      </c>
      <c r="C13" s="152" t="s">
        <v>55</v>
      </c>
      <c r="D13" s="153">
        <v>3.1</v>
      </c>
      <c r="E13" s="151" t="s">
        <v>207</v>
      </c>
      <c r="F13" s="46"/>
      <c r="G13" s="46" t="s">
        <v>56</v>
      </c>
      <c r="H13" s="46" t="s">
        <v>235</v>
      </c>
      <c r="I13" s="140"/>
      <c r="J13" s="43"/>
      <c r="K13" s="43"/>
      <c r="L13" s="43"/>
      <c r="M13" s="43"/>
      <c r="N13" s="48"/>
      <c r="O13" s="46"/>
      <c r="P13" s="46"/>
      <c r="Q13" s="46"/>
      <c r="R13" s="46"/>
      <c r="S13" s="71"/>
      <c r="T13" s="49">
        <v>0</v>
      </c>
      <c r="U13" s="244" t="e">
        <v>#DIV/0!</v>
      </c>
      <c r="V13" s="49">
        <v>0</v>
      </c>
      <c r="W13" s="244" t="e">
        <v>#DIV/0!</v>
      </c>
      <c r="X13" s="119"/>
      <c r="Y13" s="78"/>
      <c r="Z13" s="52"/>
      <c r="AA13" s="53"/>
    </row>
    <row r="14" spans="1:27" ht="183" thickBot="1" x14ac:dyDescent="0.25">
      <c r="A14" s="154">
        <v>1</v>
      </c>
      <c r="B14" s="60" t="s">
        <v>41</v>
      </c>
      <c r="C14" s="155" t="s">
        <v>166</v>
      </c>
      <c r="D14" s="151">
        <v>3.2</v>
      </c>
      <c r="E14" s="151" t="s">
        <v>214</v>
      </c>
      <c r="F14" s="46" t="s">
        <v>22</v>
      </c>
      <c r="G14" s="46" t="s">
        <v>167</v>
      </c>
      <c r="H14" s="117" t="s">
        <v>286</v>
      </c>
      <c r="I14" s="48"/>
      <c r="J14" s="46" t="s">
        <v>23</v>
      </c>
      <c r="K14" s="46">
        <v>40</v>
      </c>
      <c r="L14" s="46" t="s">
        <v>168</v>
      </c>
      <c r="M14" s="43" t="s">
        <v>24</v>
      </c>
      <c r="N14" s="48"/>
      <c r="O14" s="156">
        <v>45000</v>
      </c>
      <c r="P14" s="156">
        <v>0</v>
      </c>
      <c r="Q14" s="156">
        <v>45000</v>
      </c>
      <c r="R14" s="156">
        <v>45000</v>
      </c>
      <c r="S14" s="156">
        <v>45000</v>
      </c>
      <c r="T14" s="49">
        <v>0</v>
      </c>
      <c r="U14" s="244">
        <v>0</v>
      </c>
      <c r="V14" s="49">
        <v>0</v>
      </c>
      <c r="W14" s="244">
        <v>0</v>
      </c>
      <c r="X14" s="77" t="s">
        <v>287</v>
      </c>
      <c r="Y14" s="157">
        <v>45000</v>
      </c>
      <c r="Z14" s="158">
        <v>45000</v>
      </c>
      <c r="AA14" s="138" t="s">
        <v>169</v>
      </c>
    </row>
    <row r="15" spans="1:27" ht="409.6" thickBot="1" x14ac:dyDescent="0.25">
      <c r="A15" s="154">
        <v>2</v>
      </c>
      <c r="B15" s="60" t="s">
        <v>41</v>
      </c>
      <c r="C15" s="159" t="s">
        <v>170</v>
      </c>
      <c r="D15" s="151">
        <v>3.1</v>
      </c>
      <c r="E15" s="151" t="s">
        <v>207</v>
      </c>
      <c r="F15" s="46" t="s">
        <v>22</v>
      </c>
      <c r="G15" s="46" t="s">
        <v>167</v>
      </c>
      <c r="H15" s="160" t="s">
        <v>288</v>
      </c>
      <c r="I15" s="161" t="s">
        <v>25</v>
      </c>
      <c r="J15" s="148" t="s">
        <v>171</v>
      </c>
      <c r="K15" s="46">
        <v>3</v>
      </c>
      <c r="L15" s="46" t="s">
        <v>168</v>
      </c>
      <c r="M15" s="43" t="s">
        <v>172</v>
      </c>
      <c r="N15" s="48"/>
      <c r="O15" s="156">
        <v>640000</v>
      </c>
      <c r="P15" s="156">
        <v>0</v>
      </c>
      <c r="Q15" s="156">
        <v>640000</v>
      </c>
      <c r="R15" s="156">
        <v>640000</v>
      </c>
      <c r="S15" s="156">
        <v>608669</v>
      </c>
      <c r="T15" s="49">
        <v>0</v>
      </c>
      <c r="U15" s="244">
        <v>0</v>
      </c>
      <c r="V15" s="49">
        <v>31331</v>
      </c>
      <c r="W15" s="244">
        <v>0.05</v>
      </c>
      <c r="X15" s="77" t="s">
        <v>289</v>
      </c>
      <c r="Y15" s="46">
        <v>640000</v>
      </c>
      <c r="Z15" s="162">
        <v>640000</v>
      </c>
      <c r="AA15" s="53"/>
    </row>
    <row r="16" spans="1:27" ht="131" thickBot="1" x14ac:dyDescent="0.25">
      <c r="A16" s="53">
        <v>9</v>
      </c>
      <c r="B16" s="60" t="s">
        <v>41</v>
      </c>
      <c r="C16" s="124" t="s">
        <v>170</v>
      </c>
      <c r="D16" s="151">
        <v>3.1</v>
      </c>
      <c r="E16" s="151" t="s">
        <v>207</v>
      </c>
      <c r="F16" s="46"/>
      <c r="G16" s="46" t="s">
        <v>167</v>
      </c>
      <c r="H16" s="117" t="s">
        <v>319</v>
      </c>
      <c r="I16" s="140" t="s">
        <v>25</v>
      </c>
      <c r="J16" s="46" t="s">
        <v>23</v>
      </c>
      <c r="K16" s="46">
        <v>1</v>
      </c>
      <c r="L16" s="46" t="s">
        <v>168</v>
      </c>
      <c r="M16" s="43" t="s">
        <v>34</v>
      </c>
      <c r="N16" s="48"/>
      <c r="O16" s="156">
        <v>15000</v>
      </c>
      <c r="P16" s="156">
        <v>0</v>
      </c>
      <c r="Q16" s="156">
        <v>15000</v>
      </c>
      <c r="R16" s="156">
        <v>15000</v>
      </c>
      <c r="S16" s="156">
        <v>15000</v>
      </c>
      <c r="T16" s="49">
        <v>0</v>
      </c>
      <c r="U16" s="244">
        <v>0</v>
      </c>
      <c r="V16" s="49">
        <v>0</v>
      </c>
      <c r="W16" s="244">
        <v>0</v>
      </c>
      <c r="X16" s="77" t="s">
        <v>320</v>
      </c>
      <c r="Y16" s="157">
        <v>15000</v>
      </c>
      <c r="Z16" s="158">
        <v>15000</v>
      </c>
      <c r="AA16" s="53"/>
    </row>
    <row r="17" spans="1:27" ht="248" thickBot="1" x14ac:dyDescent="0.25">
      <c r="A17" s="53">
        <v>10</v>
      </c>
      <c r="B17" s="60" t="s">
        <v>41</v>
      </c>
      <c r="C17" s="159" t="s">
        <v>170</v>
      </c>
      <c r="D17" s="151">
        <v>3.2</v>
      </c>
      <c r="E17" s="151" t="s">
        <v>214</v>
      </c>
      <c r="F17" s="46"/>
      <c r="G17" s="46" t="s">
        <v>190</v>
      </c>
      <c r="H17" s="117" t="s">
        <v>321</v>
      </c>
      <c r="I17" s="140" t="s">
        <v>25</v>
      </c>
      <c r="J17" s="46" t="s">
        <v>23</v>
      </c>
      <c r="K17" s="46">
        <v>2</v>
      </c>
      <c r="L17" s="46" t="s">
        <v>168</v>
      </c>
      <c r="M17" s="43" t="s">
        <v>35</v>
      </c>
      <c r="N17" s="48"/>
      <c r="O17" s="156">
        <v>45000</v>
      </c>
      <c r="P17" s="156">
        <v>0</v>
      </c>
      <c r="Q17" s="156">
        <v>45000</v>
      </c>
      <c r="R17" s="156">
        <v>45000</v>
      </c>
      <c r="S17" s="156">
        <v>45000</v>
      </c>
      <c r="T17" s="49">
        <v>0</v>
      </c>
      <c r="U17" s="244">
        <v>0</v>
      </c>
      <c r="V17" s="49">
        <v>0</v>
      </c>
      <c r="W17" s="244">
        <v>0</v>
      </c>
      <c r="X17" s="77" t="s">
        <v>320</v>
      </c>
      <c r="Y17" s="157">
        <v>45000</v>
      </c>
      <c r="Z17" s="158">
        <v>45000</v>
      </c>
      <c r="AA17" s="138" t="s">
        <v>36</v>
      </c>
    </row>
  </sheetData>
  <mergeCells count="2">
    <mergeCell ref="C1:O1"/>
    <mergeCell ref="C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Raw Data</vt:lpstr>
      <vt:lpstr>UNFPA</vt:lpstr>
      <vt:lpstr>UNICEF</vt:lpstr>
      <vt:lpstr>FAO</vt:lpstr>
      <vt:lpstr>UNECA</vt:lpstr>
      <vt:lpstr>UNDP</vt:lpstr>
      <vt:lpstr>Axis 1 Data</vt:lpstr>
      <vt:lpstr>Axis 2 Data</vt:lpstr>
      <vt:lpstr>Axis 3 Data</vt:lpstr>
      <vt:lpstr>Axis 4 Data</vt:lpstr>
      <vt:lpstr>Total Financial by Axis y Theme</vt:lpstr>
      <vt:lpstr>Total Financial by Axis</vt:lpstr>
      <vt:lpstr>Total Financial By Agency</vt:lpstr>
      <vt:lpstr>Total # of Activites </vt:lpstr>
      <vt:lpstr>UNDAF Pillars</vt:lpstr>
      <vt:lpstr>Total Implementing partners</vt:lpstr>
      <vt:lpstr>Implementing partners per axis</vt:lpstr>
      <vt:lpstr>Partner Contributions (Finance)</vt:lpstr>
      <vt:lpstr>Table Financial Synopsis Ag Ax</vt:lpstr>
      <vt:lpstr>Beneficiary Groups total &amp; axis</vt:lpstr>
      <vt:lpstr>Geographical Scope total &amp; axis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2023-03-14T05:23:39Z</dcterms:created>
  <dcterms:modified xsi:type="dcterms:W3CDTF">2023-03-23T10:54:05Z</dcterms:modified>
</cp:coreProperties>
</file>