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llyblumhagen/Desktop/Excel-KickStart-My-Chart-master/"/>
    </mc:Choice>
  </mc:AlternateContent>
  <xr:revisionPtr revIDLastSave="0" documentId="13_ncr:1_{6D7FC3D5-00F7-E64E-AB56-9F06F75D7146}" xr6:coauthVersionLast="43" xr6:coauthVersionMax="43" xr10:uidLastSave="{00000000-0000-0000-0000-000000000000}"/>
  <bookViews>
    <workbookView xWindow="20" yWindow="460" windowWidth="28780" windowHeight="15620" xr2:uid="{00000000-000D-0000-FFFF-FFFF00000000}"/>
  </bookViews>
  <sheets>
    <sheet name="Sheet1" sheetId="1" r:id="rId1"/>
    <sheet name="Category" sheetId="3" r:id="rId2"/>
    <sheet name="Subcategory" sheetId="6" r:id="rId3"/>
    <sheet name="LaunchDate" sheetId="7" r:id="rId4"/>
    <sheet name="Bonus" sheetId="8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H10" i="8" s="1"/>
  <c r="D9" i="8"/>
  <c r="D8" i="8"/>
  <c r="D7" i="8"/>
  <c r="D6" i="8"/>
  <c r="H6" i="8" s="1"/>
  <c r="D5" i="8"/>
  <c r="C5" i="8"/>
  <c r="C13" i="8"/>
  <c r="C12" i="8"/>
  <c r="C11" i="8"/>
  <c r="C10" i="8"/>
  <c r="C9" i="8"/>
  <c r="C8" i="8"/>
  <c r="C7" i="8"/>
  <c r="C6" i="8"/>
  <c r="B13" i="8"/>
  <c r="B12" i="8"/>
  <c r="B11" i="8"/>
  <c r="B10" i="8"/>
  <c r="E10" i="8" s="1"/>
  <c r="B9" i="8"/>
  <c r="B8" i="8"/>
  <c r="B7" i="8"/>
  <c r="B6" i="8"/>
  <c r="E6" i="8" s="1"/>
  <c r="B5" i="8"/>
  <c r="E5" i="8" s="1"/>
  <c r="D4" i="8"/>
  <c r="H4" i="8" s="1"/>
  <c r="C4" i="8"/>
  <c r="B4" i="8"/>
  <c r="E4" i="8" s="1"/>
  <c r="D3" i="8"/>
  <c r="C3" i="8"/>
  <c r="B3" i="8"/>
  <c r="D2" i="8"/>
  <c r="C2" i="8"/>
  <c r="B2" i="8"/>
  <c r="E2" i="8" s="1"/>
  <c r="G12" i="8" l="1"/>
  <c r="G2" i="8"/>
  <c r="F13" i="8"/>
  <c r="H2" i="8"/>
  <c r="G6" i="8"/>
  <c r="G10" i="8"/>
  <c r="G5" i="8"/>
  <c r="H12" i="8"/>
  <c r="H7" i="8"/>
  <c r="G4" i="8"/>
  <c r="F11" i="8"/>
  <c r="G7" i="8"/>
  <c r="H5" i="8"/>
  <c r="H9" i="8"/>
  <c r="H13" i="8"/>
  <c r="E13" i="8"/>
  <c r="G13" i="8" s="1"/>
  <c r="E9" i="8"/>
  <c r="F9" i="8" s="1"/>
  <c r="F2" i="8"/>
  <c r="F10" i="8"/>
  <c r="F6" i="8"/>
  <c r="E12" i="8"/>
  <c r="F12" i="8" s="1"/>
  <c r="E8" i="8"/>
  <c r="F8" i="8" s="1"/>
  <c r="F5" i="8"/>
  <c r="E11" i="8"/>
  <c r="G11" i="8" s="1"/>
  <c r="E7" i="8"/>
  <c r="F7" i="8" s="1"/>
  <c r="F4" i="8"/>
  <c r="E3" i="8"/>
  <c r="G3" i="8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8" l="1"/>
  <c r="H3" i="8"/>
  <c r="G8" i="8"/>
  <c r="G9" i="8"/>
  <c r="H8" i="8"/>
  <c r="H11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<sst xmlns="http://schemas.openxmlformats.org/spreadsheetml/2006/main" count="33048" uniqueCount="8399">
  <si>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</si>
  <si>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</si>
  <si>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</si>
  <si>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</si>
  <si>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</si>
  <si>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</si>
  <si>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</si>
  <si>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</si>
  <si>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</si>
  <si>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</si>
  <si>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</si>
  <si>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</si>
  <si>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</si>
  <si>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</si>
  <si>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</si>
  <si>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</si>
  <si>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</si>
  <si>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</si>
  <si>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</si>
  <si>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</si>
  <si>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</si>
  <si>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</si>
  <si>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</si>
  <si>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</si>
  <si>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</si>
  <si>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</si>
  <si>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</si>
  <si>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</si>
  <si>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</si>
  <si>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</si>
  <si>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</si>
  <si>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</si>
  <si>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</si>
  <si>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</si>
  <si>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</si>
  <si>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</si>
  <si>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</si>
  <si>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</si>
  <si>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</si>
  <si>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</si>
  <si>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</si>
  <si>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</si>
  <si>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</si>
  <si>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</si>
  <si>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</si>
  <si>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</si>
  <si>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</si>
  <si>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</si>
  <si>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</si>
  <si>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</si>
  <si>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</si>
  <si>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</si>
  <si>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</si>
  <si>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</si>
  <si>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</si>
  <si>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</si>
  <si>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</si>
  <si>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</si>
  <si>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</si>
  <si>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</si>
  <si>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</si>
  <si>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</si>
  <si>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</si>
  <si>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</si>
  <si>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</si>
  <si>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</si>
  <si>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</si>
  <si>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</si>
  <si>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</si>
  <si>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</si>
  <si>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</si>
  <si>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</si>
  <si>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</si>
  <si>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</si>
  <si>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</si>
  <si>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</si>
  <si>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</si>
  <si>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</si>
  <si>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</si>
  <si>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</si>
  <si>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</si>
  <si>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</si>
  <si>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</si>
  <si>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</si>
  <si>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</si>
  <si>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</si>
  <si>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</si>
  <si>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</si>
  <si>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</si>
  <si>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</si>
  <si>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</si>
  <si>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</si>
  <si>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</si>
  <si>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</si>
  <si>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</si>
  <si>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</si>
  <si>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</si>
  <si>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</si>
  <si>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</si>
  <si>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</si>
  <si>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</si>
  <si>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</si>
  <si>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</si>
  <si>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</si>
  <si>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</si>
  <si>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</si>
  <si>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</si>
  <si>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</si>
  <si>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</si>
  <si>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</si>
  <si>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</si>
  <si>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</si>
  <si>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</si>
  <si>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</si>
  <si>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</si>
  <si>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</si>
  <si>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</si>
  <si>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</si>
  <si>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</si>
  <si>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</si>
  <si>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</si>
  <si>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</si>
  <si>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</si>
  <si>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</si>
  <si>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</si>
  <si>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</si>
  <si>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</si>
  <si>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</si>
  <si>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</si>
  <si>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</si>
  <si>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</si>
  <si>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</si>
  <si>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</si>
  <si>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</si>
  <si>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</si>
  <si>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</si>
  <si>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</si>
  <si>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</si>
  <si>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</si>
  <si>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</si>
  <si>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</si>
  <si>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</si>
  <si>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</si>
  <si>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</si>
  <si>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</si>
  <si>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</si>
  <si>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</si>
  <si>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</si>
  <si>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</si>
  <si>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</si>
  <si>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</si>
  <si>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</si>
  <si>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</si>
  <si>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</si>
  <si>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</si>
  <si>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</si>
  <si>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</si>
  <si>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</si>
  <si>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</si>
  <si>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</si>
  <si>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</si>
  <si>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</si>
  <si>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</si>
  <si>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</si>
  <si>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</si>
  <si>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</si>
  <si>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</si>
  <si>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</si>
  <si>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</si>
  <si>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</si>
  <si>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</si>
  <si>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</si>
  <si>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</si>
  <si>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</si>
  <si>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</si>
  <si>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</si>
  <si>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</si>
  <si>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</si>
  <si>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</si>
  <si>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</si>
  <si>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</si>
  <si>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</si>
  <si>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</si>
  <si>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</si>
  <si>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</si>
  <si>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</si>
  <si>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</si>
  <si>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</si>
  <si>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</si>
  <si>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</si>
  <si>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</si>
  <si>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</si>
  <si>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</si>
  <si>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</si>
  <si>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</si>
  <si>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</si>
  <si>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</si>
  <si>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</si>
  <si>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</si>
  <si>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</si>
  <si>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</si>
  <si>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</si>
  <si>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</si>
  <si>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</si>
  <si>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</si>
  <si>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</si>
  <si>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</si>
  <si>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</si>
  <si>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</si>
  <si>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</si>
  <si>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</si>
  <si>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</si>
  <si>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</si>
  <si>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</si>
  <si>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</si>
  <si>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</si>
  <si>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</si>
  <si>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</si>
  <si>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</si>
  <si>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</si>
  <si>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</si>
  <si>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</si>
  <si>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</si>
  <si>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</si>
  <si>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</si>
  <si>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</si>
  <si>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</si>
  <si>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</si>
  <si>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</si>
  <si>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</si>
  <si>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</si>
  <si>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</si>
  <si>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</si>
  <si>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</si>
  <si>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</si>
  <si>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</si>
  <si>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</si>
  <si>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</si>
  <si>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</si>
  <si>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</si>
  <si>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</si>
  <si>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</si>
  <si>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</si>
  <si>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</si>
  <si>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</si>
  <si>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</si>
  <si>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</si>
  <si>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</si>
  <si>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</si>
  <si>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</si>
  <si>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</si>
  <si>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</si>
  <si>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</si>
  <si>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</si>
  <si>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</si>
  <si>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</si>
  <si>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</si>
  <si>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</si>
  <si>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</si>
  <si>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</si>
  <si>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</si>
  <si>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</si>
  <si>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</si>
  <si>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</si>
  <si>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</si>
  <si>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</si>
  <si>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</si>
  <si>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</si>
  <si>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</si>
  <si>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</si>
  <si>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</si>
  <si>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</si>
  <si>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</si>
  <si>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</si>
  <si>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</si>
  <si>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</si>
  <si>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</si>
  <si>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</si>
  <si>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</si>
  <si>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</si>
  <si>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</si>
  <si>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</si>
  <si>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</si>
  <si>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</si>
  <si>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</si>
  <si>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</si>
  <si>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</si>
  <si>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</si>
  <si>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</si>
  <si>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</si>
  <si>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</si>
  <si>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</si>
  <si>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</si>
  <si>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</si>
  <si>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</si>
  <si>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</si>
  <si>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</si>
  <si>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</si>
  <si>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</si>
  <si>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</si>
  <si>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</si>
  <si>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</si>
  <si>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</si>
  <si>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</si>
  <si>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</si>
  <si>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</si>
  <si>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</si>
  <si>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</si>
  <si>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</si>
  <si>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</si>
  <si>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</si>
  <si>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</si>
  <si>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</si>
  <si>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</si>
  <si>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</si>
  <si>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</si>
  <si>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</si>
  <si>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</si>
  <si>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</si>
  <si>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</si>
  <si>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</si>
  <si>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</si>
  <si>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</si>
  <si>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</si>
  <si>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</si>
  <si>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</si>
  <si>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</si>
  <si>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</si>
  <si>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</si>
  <si>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</si>
  <si>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</si>
  <si>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</si>
  <si>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</si>
  <si>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</si>
  <si>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</si>
  <si>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</si>
  <si>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</si>
  <si>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</si>
  <si>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</si>
  <si>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</si>
  <si>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</si>
  <si>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</si>
  <si>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</si>
  <si>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</si>
  <si>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</si>
  <si>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</si>
  <si>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</si>
  <si>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</si>
  <si>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</si>
  <si>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</si>
  <si>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</si>
  <si>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</si>
  <si>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</si>
  <si>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</si>
  <si>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</si>
  <si>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</si>
  <si>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</si>
  <si>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</si>
  <si>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</si>
  <si>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</si>
  <si>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</si>
  <si>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</si>
  <si>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</si>
  <si>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</si>
  <si>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</si>
  <si>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</si>
  <si>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</si>
  <si>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</si>
  <si>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</si>
  <si>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</si>
  <si>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</si>
  <si>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</si>
  <si>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</si>
  <si>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</si>
  <si>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</si>
  <si>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</si>
  <si>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</si>
  <si>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</si>
  <si>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</si>
  <si>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</si>
  <si>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</si>
  <si>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</si>
  <si>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</si>
  <si>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</si>
  <si>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</si>
  <si>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</si>
  <si>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</si>
  <si>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</si>
  <si>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</si>
  <si>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</si>
  <si>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</si>
  <si>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</si>
  <si>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</si>
  <si>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</si>
  <si>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</si>
  <si>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</si>
  <si>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</si>
  <si>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</si>
  <si>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</si>
  <si>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</si>
  <si>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</si>
  <si>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</si>
  <si>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</si>
  <si>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</si>
  <si>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</si>
  <si>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</si>
  <si>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</si>
  <si>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</si>
  <si>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</si>
  <si>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</si>
  <si>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</si>
  <si>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</si>
  <si>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</si>
  <si>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</si>
  <si>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</si>
  <si>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</si>
  <si>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</si>
  <si>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</si>
  <si>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</si>
  <si>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</si>
  <si>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</si>
  <si>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</si>
  <si>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</si>
  <si>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</si>
  <si>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</si>
  <si>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</si>
  <si>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</si>
  <si>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</si>
  <si>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</si>
  <si>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</si>
  <si>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</si>
  <si>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</si>
  <si>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</si>
  <si>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</si>
  <si>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</si>
  <si>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</si>
  <si>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</si>
  <si>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</si>
  <si>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</si>
  <si>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</si>
  <si>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</si>
  <si>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</si>
  <si>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</si>
  <si>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</si>
  <si>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</si>
  <si>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</si>
  <si>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</si>
  <si>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</si>
  <si>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</si>
  <si>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</si>
  <si>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</si>
  <si>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</si>
  <si>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</si>
  <si>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</si>
  <si>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</si>
  <si>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</si>
  <si>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</si>
  <si>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</si>
  <si>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</si>
  <si>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</si>
  <si>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</si>
  <si>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</si>
  <si>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</si>
  <si>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</si>
  <si>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</si>
  <si>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</si>
  <si>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</si>
  <si>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</si>
  <si>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</si>
  <si>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</si>
  <si>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</si>
  <si>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</si>
  <si>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</si>
  <si>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</si>
  <si>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</si>
  <si>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</si>
  <si>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</si>
  <si>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</si>
  <si>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</si>
  <si>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</si>
  <si>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</si>
  <si>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</si>
  <si>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</si>
  <si>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</si>
  <si>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</si>
  <si>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</si>
  <si>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</si>
  <si>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</si>
  <si>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</si>
  <si>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</si>
  <si>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</si>
  <si>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</si>
  <si>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</si>
  <si>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</si>
  <si>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</si>
  <si>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</si>
  <si>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</si>
  <si>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</si>
  <si>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</si>
  <si>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</si>
  <si>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</si>
  <si>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</si>
  <si>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</si>
  <si>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</si>
  <si>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</si>
  <si>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</si>
  <si>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</si>
  <si>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</si>
  <si>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</si>
  <si>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</si>
  <si>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</si>
  <si>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</si>
  <si>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</si>
  <si>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</si>
  <si>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</si>
  <si>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</si>
  <si>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</si>
  <si>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</si>
  <si>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</si>
  <si>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</si>
  <si>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</si>
  <si>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</si>
  <si>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</si>
  <si>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</si>
  <si>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</si>
  <si>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</si>
  <si>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</si>
  <si>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</si>
  <si>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</si>
  <si>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</si>
  <si>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</si>
  <si>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</si>
  <si>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</si>
  <si>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</si>
  <si>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</si>
  <si>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</si>
  <si>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</si>
  <si>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</si>
  <si>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</si>
  <si>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</si>
  <si>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</si>
  <si>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</si>
  <si>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</si>
  <si>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</si>
  <si>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</si>
  <si>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</si>
  <si>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</si>
  <si>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</si>
  <si>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</si>
  <si>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</si>
  <si>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</si>
  <si>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</si>
  <si>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</si>
  <si>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</si>
  <si>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</si>
  <si>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</si>
  <si>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</si>
  <si>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</si>
  <si>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</si>
  <si>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</si>
  <si>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</si>
  <si>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</si>
  <si>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</si>
  <si>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</si>
  <si>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</si>
  <si>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</si>
  <si>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</si>
  <si>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</si>
  <si>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</si>
  <si>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</si>
  <si>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</si>
  <si>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</si>
  <si>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</si>
  <si>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</si>
  <si>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</si>
  <si>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</si>
  <si>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</si>
  <si>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</si>
  <si>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</si>
  <si>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</si>
  <si>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</si>
  <si>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</si>
  <si>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</si>
  <si>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</si>
  <si>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</si>
  <si>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</si>
  <si>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</si>
  <si>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</si>
  <si>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</si>
  <si>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</si>
  <si>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</si>
  <si>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</si>
  <si>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</si>
  <si>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</si>
  <si>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</si>
  <si>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</si>
  <si>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</si>
  <si>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</si>
  <si>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</si>
  <si>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</si>
  <si>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</si>
  <si>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</si>
  <si>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</si>
  <si>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</si>
  <si>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</si>
  <si>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</si>
  <si>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</si>
  <si>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</si>
  <si>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</si>
  <si>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</si>
  <si>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</si>
  <si>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</si>
  <si>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</si>
  <si>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</si>
  <si>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</si>
  <si>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</si>
  <si>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</si>
  <si>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</si>
  <si>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</si>
  <si>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</si>
  <si>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</si>
  <si>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</si>
  <si>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</si>
  <si>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</si>
  <si>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</si>
  <si>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</si>
  <si>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</si>
  <si>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</si>
  <si>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</si>
  <si>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</si>
  <si>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</si>
  <si>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</si>
  <si>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</si>
  <si>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</si>
  <si>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</si>
  <si>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</si>
  <si>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</si>
  <si>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</si>
  <si>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</si>
  <si>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</si>
  <si>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</si>
  <si>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</si>
  <si>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</si>
  <si>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</si>
  <si>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</si>
  <si>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</si>
  <si>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</si>
  <si>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</si>
  <si>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</si>
  <si>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</si>
  <si>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</si>
  <si>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</si>
  <si>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</si>
  <si>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</si>
  <si>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</si>
  <si>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</si>
  <si>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</si>
  <si>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</si>
  <si>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</si>
  <si>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</si>
  <si>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</si>
  <si>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</si>
  <si>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</si>
  <si>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</si>
  <si>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</si>
  <si>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</si>
  <si>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</si>
  <si>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</si>
  <si>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</si>
  <si>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</si>
  <si>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</si>
  <si>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</si>
  <si>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</si>
  <si>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</si>
  <si>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</si>
  <si>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</si>
  <si>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</si>
  <si>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</si>
  <si>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</si>
  <si>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</si>
  <si>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</si>
  <si>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</si>
  <si>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</si>
  <si>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</si>
  <si>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</si>
  <si>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</si>
  <si>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</si>
  <si>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</si>
  <si>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</si>
  <si>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</si>
  <si>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</si>
  <si>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</si>
  <si>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</si>
  <si>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</si>
  <si>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</si>
  <si>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</si>
  <si>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</si>
  <si>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</si>
  <si>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</si>
  <si>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</si>
  <si>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</si>
  <si>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</si>
  <si>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</si>
  <si>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</si>
  <si>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</si>
  <si>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</si>
  <si>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</si>
  <si>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</si>
  <si>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</si>
  <si>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</si>
  <si>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</si>
  <si>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</si>
  <si>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</si>
  <si>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</si>
  <si>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</si>
  <si>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</si>
  <si>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</si>
  <si>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</si>
  <si>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</si>
  <si>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</si>
  <si>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</si>
  <si>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</si>
  <si>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</si>
  <si>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</si>
  <si>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</si>
  <si>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</si>
  <si>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</si>
  <si>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</si>
  <si>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</si>
  <si>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</si>
  <si>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</si>
  <si>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</si>
  <si>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</si>
  <si>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</si>
  <si>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</si>
  <si>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</si>
  <si>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</si>
  <si>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</si>
  <si>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</si>
  <si>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</si>
  <si>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</si>
  <si>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</si>
  <si>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</si>
  <si>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</si>
  <si>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</si>
  <si>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</si>
  <si>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</si>
  <si>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</si>
  <si>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</si>
  <si>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</si>
  <si>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</si>
  <si>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</si>
  <si>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</si>
  <si>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</si>
  <si>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</si>
  <si>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</si>
  <si>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</si>
  <si>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</si>
  <si>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</si>
  <si>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</si>
  <si>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</si>
  <si>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</si>
  <si>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</si>
  <si>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</si>
  <si>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</si>
  <si>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</si>
  <si>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</si>
  <si>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</si>
  <si>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</si>
  <si>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</si>
  <si>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</si>
  <si>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</si>
  <si>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</si>
  <si>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</si>
  <si>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</si>
  <si>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</si>
  <si>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</si>
  <si>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</si>
  <si>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</si>
  <si>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</si>
  <si>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</si>
  <si>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</si>
  <si>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</si>
  <si>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</si>
  <si>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</si>
  <si>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</si>
  <si>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</si>
  <si>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</si>
  <si>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</si>
  <si>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</si>
  <si>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</si>
  <si>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</si>
  <si>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</si>
  <si>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</si>
  <si>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</si>
  <si>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</si>
  <si>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</si>
  <si>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</si>
  <si>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</si>
  <si>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</si>
  <si>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</si>
  <si>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</si>
  <si>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</si>
  <si>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</si>
  <si>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</si>
  <si>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</si>
  <si>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</si>
  <si>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</si>
  <si>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</si>
  <si>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</si>
  <si>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</si>
  <si>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</si>
  <si>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</si>
  <si>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</si>
  <si>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</si>
  <si>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</si>
  <si>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</si>
  <si>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</si>
  <si>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</si>
  <si>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</si>
  <si>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</si>
  <si>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</si>
  <si>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</si>
  <si>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</si>
  <si>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</si>
  <si>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</si>
  <si>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</si>
  <si>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</si>
  <si>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</si>
  <si>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</si>
  <si>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</si>
  <si>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</si>
  <si>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</si>
  <si>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</si>
  <si>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</si>
  <si>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</si>
  <si>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</si>
  <si>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</si>
  <si>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</si>
  <si>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</si>
  <si>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</si>
  <si>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</si>
  <si>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</si>
  <si>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</si>
  <si>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</si>
  <si>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</si>
  <si>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</si>
  <si>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</si>
  <si>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</si>
  <si>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</si>
  <si>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</si>
  <si>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</si>
  <si>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</si>
  <si>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</si>
  <si>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</si>
  <si>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</si>
  <si>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</si>
  <si>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</si>
  <si>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</si>
  <si>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</si>
  <si>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</si>
  <si>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</si>
  <si>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</si>
  <si>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</si>
  <si>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</si>
  <si>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</si>
  <si>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</si>
  <si>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</si>
  <si>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</si>
  <si>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</si>
  <si>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</si>
  <si>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</si>
  <si>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</si>
  <si>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</si>
  <si>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</si>
  <si>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</si>
  <si>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</si>
  <si>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</si>
  <si>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</si>
  <si>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</si>
  <si>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</si>
  <si>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</si>
  <si>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</si>
  <si>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</si>
  <si>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</si>
  <si>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</si>
  <si>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</si>
  <si>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</si>
  <si>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</si>
  <si>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</si>
  <si>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</si>
  <si>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</si>
  <si>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</si>
  <si>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</si>
  <si>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</si>
  <si>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</si>
  <si>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</si>
  <si>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</si>
  <si>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</si>
  <si>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</si>
  <si>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</si>
  <si>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</si>
  <si>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</si>
  <si>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</si>
  <si>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</si>
  <si>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</si>
  <si>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</si>
  <si>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</si>
  <si>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</si>
  <si>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</si>
  <si>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</si>
  <si>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</si>
  <si>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</si>
  <si>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</si>
  <si>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</si>
  <si>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</si>
  <si>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</si>
  <si>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</si>
  <si>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</si>
  <si>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</si>
  <si>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</si>
  <si>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</si>
  <si>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</si>
  <si>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</si>
  <si>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</si>
  <si>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</si>
  <si>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</si>
  <si>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</si>
  <si>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</si>
  <si>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</si>
  <si>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</si>
  <si>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</si>
  <si>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</si>
  <si>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</si>
  <si>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</si>
  <si>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</si>
  <si>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</si>
  <si>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</si>
  <si>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</si>
  <si>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</si>
  <si>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</si>
  <si>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</si>
  <si>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</si>
  <si>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</si>
  <si>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</si>
  <si>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</si>
  <si>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</si>
  <si>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</si>
  <si>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</si>
  <si>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</si>
  <si>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</si>
  <si>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</si>
  <si>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</si>
  <si>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</si>
  <si>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</si>
  <si>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</si>
  <si>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</si>
  <si>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</si>
  <si>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</si>
  <si>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</si>
  <si>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</si>
  <si>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</si>
  <si>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</si>
  <si>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</si>
  <si>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</si>
  <si>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</si>
  <si>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</si>
  <si>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</si>
  <si>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</si>
  <si>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</si>
  <si>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</si>
  <si>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</si>
  <si>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</si>
  <si>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</si>
  <si>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</si>
  <si>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</si>
  <si>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</si>
  <si>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</si>
  <si>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</si>
  <si>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</si>
  <si>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</si>
  <si>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</si>
  <si>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</si>
  <si>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</si>
  <si>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</si>
  <si>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</si>
  <si>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</si>
  <si>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</si>
  <si>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</si>
  <si>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</si>
  <si>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</si>
  <si>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</si>
  <si>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</si>
  <si>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</si>
  <si>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</si>
  <si>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</si>
  <si>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</si>
  <si>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</si>
  <si>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</si>
  <si>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</si>
  <si>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</si>
  <si>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</si>
  <si>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</si>
  <si>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</si>
  <si>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</si>
  <si>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</si>
  <si>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</si>
  <si>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</si>
  <si>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</si>
  <si>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</si>
  <si>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</si>
  <si>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</si>
  <si>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</si>
  <si>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</si>
  <si>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</si>
  <si>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</si>
  <si>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</si>
  <si>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</si>
  <si>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</si>
  <si>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</si>
  <si>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</si>
  <si>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</si>
  <si>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</si>
  <si>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</si>
  <si>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</si>
  <si>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</si>
  <si>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</si>
  <si>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</si>
  <si>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</si>
  <si>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</si>
  <si>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</si>
  <si>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</si>
  <si>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</si>
  <si>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</si>
  <si>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</si>
  <si>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</si>
  <si>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</si>
  <si>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</si>
  <si>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</si>
  <si>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</si>
  <si>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</si>
  <si>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</si>
  <si>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</si>
  <si>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</si>
  <si>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</si>
  <si>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</si>
  <si>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</si>
  <si>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</si>
  <si>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</si>
  <si>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</si>
  <si>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</si>
  <si>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</si>
  <si>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</si>
  <si>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</si>
  <si>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</si>
  <si>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</si>
  <si>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</si>
  <si>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</si>
  <si>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</si>
  <si>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</si>
  <si>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</si>
  <si>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</si>
  <si>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</si>
  <si>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</si>
  <si>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</si>
  <si>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</si>
  <si>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</si>
  <si>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</si>
  <si>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</si>
  <si>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</si>
  <si>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</si>
  <si>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</si>
  <si>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</si>
  <si>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</si>
  <si>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</si>
  <si>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</si>
  <si>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</si>
  <si>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</si>
  <si>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</si>
  <si>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</si>
  <si>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</si>
  <si>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</si>
  <si>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</si>
  <si>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</si>
  <si>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</si>
  <si>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</si>
  <si>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</si>
  <si>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</si>
  <si>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</si>
  <si>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</si>
  <si>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</si>
  <si>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</si>
  <si>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</si>
  <si>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</si>
  <si>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</si>
  <si>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</si>
  <si>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</si>
  <si>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</si>
  <si>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</si>
  <si>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</si>
  <si>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</si>
  <si>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</si>
  <si>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</si>
  <si>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</si>
  <si>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</si>
  <si>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</si>
  <si>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</si>
  <si>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</si>
  <si>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</si>
  <si>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</si>
  <si>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</si>
  <si>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</si>
  <si>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</si>
  <si>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</si>
  <si>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</si>
  <si>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</si>
  <si>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</si>
  <si>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</si>
  <si>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</si>
  <si>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</si>
  <si>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</si>
  <si>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</si>
  <si>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</si>
  <si>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</si>
  <si>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</si>
  <si>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</si>
  <si>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</si>
  <si>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</si>
  <si>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</si>
  <si>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</si>
  <si>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</si>
  <si>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</si>
  <si>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</si>
  <si>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</si>
  <si>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</si>
  <si>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</si>
  <si>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</si>
  <si>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</si>
  <si>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</si>
  <si>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</si>
  <si>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</si>
  <si>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</si>
  <si>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</si>
  <si>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</si>
  <si>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</si>
  <si>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</si>
  <si>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</si>
  <si>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</si>
  <si>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</si>
  <si>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</si>
  <si>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</si>
  <si>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</si>
  <si>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</si>
  <si>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</si>
  <si>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</si>
  <si>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</si>
  <si>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</si>
  <si>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</si>
  <si>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</si>
  <si>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</si>
  <si>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</si>
  <si>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</si>
  <si>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</si>
  <si>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</si>
  <si>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</si>
  <si>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</si>
  <si>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</si>
  <si>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</si>
  <si>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</si>
  <si>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</si>
  <si>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</si>
  <si>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</si>
  <si>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</si>
  <si>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</si>
  <si>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</si>
  <si>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</si>
  <si>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</si>
  <si>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</si>
  <si>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</si>
  <si>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</si>
  <si>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</si>
  <si>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</si>
  <si>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</si>
  <si>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</si>
  <si>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</si>
  <si>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</si>
  <si>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</si>
  <si>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</si>
  <si>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</si>
  <si>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</si>
  <si>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</si>
  <si>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</si>
  <si>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</si>
  <si>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</si>
  <si>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</si>
  <si>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</si>
  <si>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</si>
  <si>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</si>
  <si>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</si>
  <si>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</si>
  <si>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</si>
  <si>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</si>
  <si>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</si>
  <si>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</si>
  <si>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</si>
  <si>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</si>
  <si>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</si>
  <si>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</si>
  <si>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</si>
  <si>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</si>
  <si>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</si>
  <si>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</si>
  <si>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</si>
  <si>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</si>
  <si>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</si>
  <si>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</si>
  <si>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</si>
  <si>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</si>
  <si>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</si>
  <si>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</si>
  <si>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</si>
  <si>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</si>
  <si>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</si>
  <si>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</si>
  <si>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</si>
  <si>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</si>
  <si>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</si>
  <si>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</si>
  <si>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</si>
  <si>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</si>
  <si>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</si>
  <si>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</si>
  <si>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</si>
  <si>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</si>
  <si>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</si>
  <si>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</si>
  <si>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</si>
  <si>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</si>
  <si>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</si>
  <si>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</si>
  <si>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</si>
  <si>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</si>
  <si>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</si>
  <si>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</si>
  <si>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</si>
  <si>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</si>
  <si>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</si>
  <si>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</si>
  <si>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</si>
  <si>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</si>
  <si>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</si>
  <si>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</si>
  <si>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</si>
  <si>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</si>
  <si>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</si>
  <si>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</si>
  <si>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</si>
  <si>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</si>
  <si>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</si>
  <si>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</si>
  <si>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</si>
  <si>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</si>
  <si>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</si>
  <si>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</si>
  <si>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</si>
  <si>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</si>
  <si>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</si>
  <si>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</si>
  <si>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</si>
  <si>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</si>
  <si>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</si>
  <si>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</si>
  <si>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</si>
  <si>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</si>
  <si>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</si>
  <si>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</si>
  <si>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</si>
  <si>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</si>
  <si>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</si>
  <si>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</si>
  <si>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</si>
  <si>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</si>
  <si>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</si>
  <si>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</si>
  <si>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</si>
  <si>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</si>
  <si>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</si>
  <si>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</si>
  <si>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</si>
  <si>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</si>
  <si>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</si>
  <si>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</si>
  <si>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</si>
  <si>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</si>
  <si>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</si>
  <si>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</si>
  <si>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</si>
  <si>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</si>
  <si>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</si>
  <si>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</si>
  <si>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</si>
  <si>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</si>
  <si>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</si>
  <si>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</si>
  <si>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</si>
  <si>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</si>
  <si>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</si>
  <si>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</si>
  <si>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</si>
  <si>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</si>
  <si>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</si>
  <si>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</si>
  <si>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</si>
  <si>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</si>
  <si>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</si>
  <si>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</si>
  <si>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</si>
  <si>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</si>
  <si>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</si>
  <si>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</si>
  <si>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</si>
  <si>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</si>
  <si>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</si>
  <si>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</si>
  <si>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</si>
  <si>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</si>
  <si>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</si>
  <si>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</si>
  <si>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</si>
  <si>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</si>
  <si>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</si>
  <si>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</si>
  <si>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</si>
  <si>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</si>
  <si>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</si>
  <si>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</si>
  <si>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</si>
  <si>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</si>
  <si>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</si>
  <si>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</si>
  <si>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</si>
  <si>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</si>
  <si>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</si>
  <si>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</si>
  <si>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</si>
  <si>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</si>
  <si>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</si>
  <si>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</si>
  <si>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</si>
  <si>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</si>
  <si>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</si>
  <si>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</si>
  <si>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</si>
  <si>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</si>
  <si>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</si>
  <si>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</si>
  <si>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</si>
  <si>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</si>
  <si>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</si>
  <si>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</si>
  <si>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</si>
  <si>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</si>
  <si>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</si>
  <si>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</si>
  <si>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</si>
  <si>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</si>
  <si>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</si>
  <si>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</si>
  <si>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</si>
  <si>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</si>
  <si>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</si>
  <si>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</si>
  <si>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</si>
  <si>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</si>
  <si>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</si>
  <si>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</si>
  <si>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</si>
  <si>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</si>
  <si>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</si>
  <si>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</si>
  <si>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</si>
  <si>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</si>
  <si>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</si>
  <si>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</si>
  <si>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</si>
  <si>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</si>
  <si>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</si>
  <si>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</si>
  <si>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</si>
  <si>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</si>
  <si>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</si>
  <si>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</si>
  <si>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</si>
  <si>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</si>
  <si>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</si>
  <si>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</si>
  <si>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</si>
  <si>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</si>
  <si>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</si>
  <si>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</si>
  <si>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</si>
  <si>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</si>
  <si>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</si>
  <si>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</si>
  <si>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</si>
  <si>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</si>
  <si>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</si>
  <si>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</si>
  <si>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</si>
  <si>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</si>
  <si>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</si>
  <si>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</si>
  <si>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</si>
  <si>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</si>
  <si>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</si>
  <si>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</si>
  <si>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</si>
  <si>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</si>
  <si>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</si>
  <si>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</si>
  <si>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</si>
  <si>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</si>
  <si>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</si>
  <si>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</si>
  <si>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</si>
  <si>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</si>
  <si>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</si>
  <si>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</si>
  <si>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</si>
  <si>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</si>
  <si>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</si>
  <si>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</si>
  <si>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</si>
  <si>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</si>
  <si>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</si>
  <si>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</si>
  <si>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</si>
  <si>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</si>
  <si>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</si>
  <si>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</si>
  <si>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</si>
  <si>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</si>
  <si>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</si>
  <si>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</si>
  <si>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</si>
  <si>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</si>
  <si>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</si>
  <si>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</si>
  <si>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</si>
  <si>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</si>
  <si>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</si>
  <si>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</si>
  <si>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</si>
  <si>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</si>
  <si>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</si>
  <si>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</si>
  <si>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</si>
  <si>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</si>
  <si>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</si>
  <si>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</si>
  <si>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</si>
  <si>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</si>
  <si>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</si>
  <si>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</si>
  <si>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</si>
  <si>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</si>
  <si>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</si>
  <si>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</si>
  <si>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</si>
  <si>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</si>
  <si>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</si>
  <si>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</si>
  <si>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</si>
  <si>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</si>
  <si>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</si>
  <si>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</si>
  <si>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</si>
  <si>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</si>
  <si>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</si>
  <si>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</si>
  <si>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</si>
  <si>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</si>
  <si>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</si>
  <si>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</si>
  <si>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</si>
  <si>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</si>
  <si>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</si>
  <si>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</si>
  <si>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</si>
  <si>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</si>
  <si>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</si>
  <si>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</si>
  <si>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</si>
  <si>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</si>
  <si>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</si>
  <si>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</si>
  <si>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</si>
  <si>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</si>
  <si>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</si>
  <si>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</si>
  <si>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</si>
  <si>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</si>
  <si>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</si>
  <si>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</si>
  <si>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</si>
  <si>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</si>
  <si>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</si>
  <si>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</si>
  <si>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</si>
  <si>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</si>
  <si>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</si>
  <si>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</si>
  <si>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</si>
  <si>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</si>
  <si>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</si>
  <si>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</si>
  <si>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</si>
  <si>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</si>
  <si>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</si>
  <si>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</si>
  <si>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</si>
  <si>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</si>
  <si>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</si>
  <si>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</si>
  <si>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</si>
  <si>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</si>
  <si>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</si>
  <si>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</si>
  <si>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</si>
  <si>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</si>
  <si>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</si>
  <si>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</si>
  <si>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</si>
  <si>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</si>
  <si>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</si>
  <si>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</si>
  <si>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</si>
  <si>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</si>
  <si>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</si>
  <si>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</si>
  <si>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</si>
  <si>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</si>
  <si>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</si>
  <si>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</si>
  <si>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</si>
  <si>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</si>
  <si>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</si>
  <si>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</si>
  <si>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</si>
  <si>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</si>
  <si>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</si>
  <si>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</si>
  <si>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</si>
  <si>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</si>
  <si>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</si>
  <si>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</si>
  <si>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</si>
  <si>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</si>
  <si>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</si>
  <si>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</si>
  <si>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</si>
  <si>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</si>
  <si>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</si>
  <si>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</si>
  <si>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</si>
  <si>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</si>
  <si>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</si>
  <si>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</si>
  <si>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</si>
  <si>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</si>
  <si>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</si>
  <si>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</si>
  <si>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</si>
  <si>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</si>
  <si>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</si>
  <si>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</si>
  <si>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</si>
  <si>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</si>
  <si>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</si>
  <si>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</si>
  <si>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</si>
  <si>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</si>
  <si>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</si>
  <si>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</si>
  <si>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</si>
  <si>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</si>
  <si>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</si>
  <si>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</si>
  <si>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</si>
  <si>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</si>
  <si>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</si>
  <si>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</si>
  <si>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</si>
  <si>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</si>
  <si>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</si>
  <si>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</si>
  <si>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</si>
  <si>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</si>
  <si>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</si>
  <si>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</si>
  <si>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</si>
  <si>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</si>
  <si>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</si>
  <si>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</si>
  <si>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</si>
  <si>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</si>
  <si>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</si>
  <si>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</si>
  <si>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</si>
  <si>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</si>
  <si>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</si>
  <si>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</si>
  <si>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</si>
  <si>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</si>
  <si>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</si>
  <si>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</si>
  <si>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</si>
  <si>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</si>
  <si>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</si>
  <si>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</si>
  <si>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</si>
  <si>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</si>
  <si>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</si>
  <si>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</si>
  <si>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</si>
  <si>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</si>
  <si>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</si>
  <si>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</si>
  <si>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</si>
  <si>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</si>
  <si>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</si>
  <si>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</si>
  <si>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</si>
  <si>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</si>
  <si>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</si>
  <si>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</si>
  <si>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</si>
  <si>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</si>
  <si>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</si>
  <si>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</si>
  <si>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</si>
  <si>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</si>
  <si>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</si>
  <si>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</si>
  <si>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</si>
  <si>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</si>
  <si>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</si>
  <si>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</si>
  <si>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</si>
  <si>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</si>
  <si>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</si>
  <si>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</si>
  <si>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</si>
  <si>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</si>
  <si>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</si>
  <si>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</si>
  <si>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</si>
  <si>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</si>
  <si>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</si>
  <si>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</si>
  <si>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</si>
  <si>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</si>
  <si>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</si>
  <si>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</si>
  <si>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</si>
  <si>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</si>
  <si>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</si>
  <si>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</si>
  <si>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</si>
  <si>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</si>
  <si>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</si>
  <si>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</si>
  <si>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</si>
  <si>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</si>
  <si>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</si>
  <si>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</si>
  <si>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</si>
  <si>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</si>
  <si>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</si>
  <si>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</si>
  <si>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</si>
  <si>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</si>
  <si>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</si>
  <si>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</si>
  <si>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</si>
  <si>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</si>
  <si>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</si>
  <si>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</si>
  <si>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</si>
  <si>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</si>
  <si>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</si>
  <si>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</si>
  <si>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</si>
  <si>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</si>
  <si>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</si>
  <si>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</si>
  <si>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</si>
  <si>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</si>
  <si>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</si>
  <si>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</si>
  <si>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</si>
  <si>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</si>
  <si>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</si>
  <si>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</si>
  <si>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</si>
  <si>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</si>
  <si>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</si>
  <si>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</si>
  <si>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</si>
  <si>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</si>
  <si>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</si>
  <si>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</si>
  <si>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</si>
  <si>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</si>
  <si>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</si>
  <si>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</si>
  <si>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</si>
  <si>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</si>
  <si>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</si>
  <si>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</si>
  <si>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</si>
  <si>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</si>
  <si>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</si>
  <si>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</si>
  <si>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</si>
  <si>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</si>
  <si>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</si>
  <si>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</si>
  <si>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</si>
  <si>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</si>
  <si>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</si>
  <si>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</si>
  <si>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</si>
  <si>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</si>
  <si>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</si>
  <si>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</si>
  <si>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</si>
  <si>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</si>
  <si>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</si>
  <si>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</si>
  <si>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</si>
  <si>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</si>
  <si>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</si>
  <si>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</si>
  <si>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</si>
  <si>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</si>
  <si>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</si>
  <si>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</si>
  <si>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</si>
  <si>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</si>
  <si>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</si>
  <si>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</si>
  <si>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</si>
  <si>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</si>
  <si>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</si>
  <si>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</si>
  <si>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</si>
  <si>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</si>
  <si>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</si>
  <si>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</si>
  <si>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</si>
  <si>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</si>
  <si>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</si>
  <si>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</si>
  <si>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</si>
  <si>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</si>
  <si>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</si>
  <si>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</si>
  <si>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</si>
  <si>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</si>
  <si>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</si>
  <si>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</si>
  <si>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</si>
  <si>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</si>
  <si>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</si>
  <si>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</si>
  <si>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</si>
  <si>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</si>
  <si>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</si>
  <si>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</si>
  <si>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</si>
  <si>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</si>
  <si>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</si>
  <si>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</si>
  <si>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</si>
  <si>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</si>
  <si>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</si>
  <si>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</si>
  <si>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</si>
  <si>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</si>
  <si>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</si>
  <si>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</si>
  <si>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</si>
  <si>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</si>
  <si>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</si>
  <si>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</si>
  <si>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</si>
  <si>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</si>
  <si>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</si>
  <si>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</si>
  <si>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</si>
  <si>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</si>
  <si>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</si>
  <si>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</si>
  <si>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</si>
  <si>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</si>
  <si>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</si>
  <si>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</si>
  <si>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</si>
  <si>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</si>
  <si>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</si>
  <si>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</si>
  <si>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</si>
  <si>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</si>
  <si>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</si>
  <si>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</si>
  <si>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</si>
  <si>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</si>
  <si>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</si>
  <si>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</si>
  <si>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</si>
  <si>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</si>
  <si>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</si>
  <si>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</si>
  <si>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</si>
  <si>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</si>
  <si>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</si>
  <si>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</si>
  <si>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</si>
  <si>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</si>
  <si>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</si>
  <si>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</si>
  <si>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</si>
  <si>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</si>
  <si>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</si>
  <si>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</si>
  <si>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</si>
  <si>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</si>
  <si>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</si>
  <si>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</si>
  <si>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</si>
  <si>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</si>
  <si>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</si>
  <si>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</si>
  <si>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</si>
  <si>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</si>
  <si>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</si>
  <si>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</si>
  <si>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</si>
  <si>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</si>
  <si>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</si>
  <si>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</si>
  <si>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</si>
  <si>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</si>
  <si>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</si>
  <si>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</si>
  <si>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</si>
  <si>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</si>
  <si>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</si>
  <si>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</si>
  <si>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</si>
  <si>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</si>
  <si>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</si>
  <si>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</si>
  <si>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</si>
  <si>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</si>
  <si>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</si>
  <si>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</si>
  <si>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</si>
  <si>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</si>
  <si>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</si>
  <si>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</si>
  <si>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</si>
  <si>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</si>
  <si>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</si>
  <si>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</si>
  <si>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</si>
  <si>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</si>
  <si>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</si>
  <si>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</si>
  <si>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</si>
  <si>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</si>
  <si>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</si>
  <si>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</si>
  <si>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</si>
  <si>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</si>
  <si>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</si>
  <si>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</si>
  <si>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</si>
  <si>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</si>
  <si>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</si>
  <si>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</si>
  <si>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</si>
  <si>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</si>
  <si>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</si>
  <si>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</si>
  <si>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</si>
  <si>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</si>
  <si>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</si>
  <si>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</si>
  <si>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</si>
  <si>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</si>
  <si>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</si>
  <si>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</si>
  <si>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</si>
  <si>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</si>
  <si>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</si>
  <si>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</si>
  <si>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</si>
  <si>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</si>
  <si>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</si>
  <si>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</si>
  <si>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</si>
  <si>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</si>
  <si>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</si>
  <si>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</si>
  <si>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</si>
  <si>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</si>
  <si>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</si>
  <si>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</si>
  <si>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</si>
  <si>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</si>
  <si>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</si>
  <si>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</si>
  <si>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</si>
  <si>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</si>
  <si>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</si>
  <si>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</si>
  <si>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</si>
  <si>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</si>
  <si>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</si>
  <si>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</si>
  <si>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</si>
  <si>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</si>
  <si>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</si>
  <si>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</si>
  <si>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</si>
  <si>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</si>
  <si>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</si>
  <si>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</si>
  <si>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</si>
  <si>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</si>
  <si>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</si>
  <si>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</si>
  <si>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</si>
  <si>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</si>
  <si>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</si>
  <si>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</si>
  <si>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</si>
  <si>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</si>
  <si>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</si>
  <si>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</si>
  <si>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</si>
  <si>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</si>
  <si>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</si>
  <si>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</si>
  <si>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</si>
  <si>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</si>
  <si>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</si>
  <si>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</si>
  <si>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</si>
  <si>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</si>
  <si>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</si>
  <si>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</si>
  <si>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</si>
  <si>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</si>
  <si>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</si>
  <si>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</si>
  <si>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</si>
  <si>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</si>
  <si>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</si>
  <si>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</si>
  <si>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</si>
  <si>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</si>
  <si>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</si>
  <si>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</si>
  <si>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</si>
  <si>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</si>
  <si>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</si>
  <si>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</si>
  <si>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</si>
  <si>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</si>
  <si>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</si>
  <si>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</si>
  <si>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</si>
  <si>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</si>
  <si>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</si>
  <si>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</si>
  <si>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</si>
  <si>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</si>
  <si>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</si>
  <si>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</si>
  <si>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</si>
  <si>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</si>
  <si>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</si>
  <si>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</si>
  <si>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</si>
  <si>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</si>
  <si>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</si>
  <si>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</si>
  <si>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</si>
  <si>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</si>
  <si>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</si>
  <si>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</si>
  <si>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</si>
  <si>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</si>
  <si>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</si>
  <si>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</si>
  <si>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</si>
  <si>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</si>
  <si>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</si>
  <si>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</si>
  <si>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</si>
  <si>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</si>
  <si>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</si>
  <si>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</si>
  <si>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</si>
  <si>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</si>
  <si>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</si>
  <si>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</si>
  <si>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</si>
  <si>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</si>
  <si>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</si>
  <si>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</si>
  <si>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</si>
  <si>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</si>
  <si>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</si>
  <si>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</si>
  <si>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</si>
  <si>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</si>
  <si>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</si>
  <si>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</si>
  <si>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</si>
  <si>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</si>
  <si>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</si>
  <si>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</si>
  <si>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</si>
  <si>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</si>
  <si>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</si>
  <si>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</si>
  <si>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</si>
  <si>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</si>
  <si>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</si>
  <si>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</si>
  <si>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</si>
  <si>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</si>
  <si>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</si>
  <si>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</si>
  <si>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</si>
  <si>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</si>
  <si>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</si>
  <si>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</si>
  <si>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</si>
  <si>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</si>
  <si>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</si>
  <si>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</si>
  <si>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</si>
  <si>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</si>
  <si>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</si>
  <si>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</si>
  <si>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</si>
  <si>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</si>
  <si>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</si>
  <si>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</si>
  <si>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</si>
  <si>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</si>
  <si>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</si>
  <si>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</si>
  <si>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</si>
  <si>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</si>
  <si>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</si>
  <si>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</si>
  <si>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</si>
  <si>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</si>
  <si>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</si>
  <si>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</si>
  <si>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</si>
  <si>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</si>
  <si>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</si>
  <si>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</si>
  <si>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</si>
  <si>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</si>
  <si>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</si>
  <si>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</si>
  <si>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</si>
  <si>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</si>
  <si>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</si>
  <si>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</si>
  <si>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</si>
  <si>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</si>
  <si>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</si>
  <si>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</si>
  <si>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</si>
  <si>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</si>
  <si>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</si>
  <si>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</si>
  <si>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</si>
  <si>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</si>
  <si>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</si>
  <si>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</si>
  <si>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</si>
  <si>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</si>
  <si>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</si>
  <si>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</si>
  <si>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</si>
  <si>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</si>
  <si>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</si>
  <si>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</si>
  <si>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</si>
  <si>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</si>
  <si>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</si>
  <si>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</si>
  <si>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</si>
  <si>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</si>
  <si>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</si>
  <si>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</si>
  <si>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</si>
  <si>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</si>
  <si>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</si>
  <si>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</si>
  <si>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</si>
  <si>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</si>
  <si>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</si>
  <si>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</si>
  <si>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</si>
  <si>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</si>
  <si>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</si>
  <si>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</si>
  <si>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</si>
  <si>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</si>
  <si>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</si>
  <si>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</si>
  <si>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</si>
  <si>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</si>
  <si>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</si>
  <si>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</si>
  <si>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</si>
  <si>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</si>
  <si>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</si>
  <si>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</si>
  <si>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</si>
  <si>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</si>
  <si>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</si>
  <si>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</si>
  <si>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</si>
  <si>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</si>
  <si>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</si>
  <si>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</si>
  <si>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</si>
  <si>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</si>
  <si>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</si>
  <si>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</si>
  <si>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</si>
  <si>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</si>
  <si>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</si>
  <si>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</si>
  <si>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</si>
  <si>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</si>
  <si>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</si>
  <si>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</si>
  <si>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</si>
  <si>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</si>
  <si>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</si>
  <si>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</si>
  <si>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</si>
  <si>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</si>
  <si>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</si>
  <si>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</si>
  <si>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</si>
  <si>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</si>
  <si>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</si>
  <si>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</si>
  <si>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</si>
  <si>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</si>
  <si>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</si>
  <si>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</si>
  <si>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</si>
  <si>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</si>
  <si>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</si>
  <si>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</si>
  <si>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</si>
  <si>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</si>
  <si>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</si>
  <si>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</si>
  <si>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</si>
  <si>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</si>
  <si>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</si>
  <si>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</si>
  <si>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</si>
  <si>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</si>
  <si>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</si>
  <si>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</si>
  <si>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</si>
  <si>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</si>
  <si>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</si>
  <si>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</si>
  <si>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</si>
  <si>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</si>
  <si>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</si>
  <si>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</si>
  <si>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</si>
  <si>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</si>
  <si>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</si>
  <si>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</si>
  <si>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</si>
  <si>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</si>
  <si>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</si>
  <si>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</si>
  <si>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</si>
  <si>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</si>
  <si>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</si>
  <si>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</si>
  <si>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</si>
  <si>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</si>
  <si>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</si>
  <si>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</si>
  <si>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</si>
  <si>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</si>
  <si>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</si>
  <si>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</si>
  <si>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</si>
  <si>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</si>
  <si>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</si>
  <si>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</si>
  <si>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</si>
  <si>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</si>
  <si>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</si>
  <si>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</si>
  <si>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</si>
  <si>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</si>
  <si>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</si>
  <si>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</si>
  <si>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</si>
  <si>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</si>
  <si>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</si>
  <si>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</si>
  <si>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</si>
  <si>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</si>
  <si>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</si>
  <si>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</si>
  <si>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</si>
  <si>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</si>
  <si>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</si>
  <si>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</si>
  <si>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</si>
  <si>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</si>
  <si>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</si>
  <si>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</si>
  <si>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</si>
  <si>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</si>
  <si>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</si>
  <si>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</si>
  <si>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</si>
  <si>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</si>
  <si>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</si>
  <si>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</si>
  <si>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</si>
  <si>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</si>
  <si>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</si>
  <si>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</si>
  <si>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</si>
  <si>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</si>
  <si>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</si>
  <si>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</si>
  <si>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</si>
  <si>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</si>
  <si>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</si>
  <si>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</si>
  <si>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</si>
  <si>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</si>
  <si>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</si>
  <si>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</si>
  <si>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</si>
  <si>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</si>
  <si>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</si>
  <si>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</si>
  <si>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</si>
  <si>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</si>
  <si>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</si>
  <si>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</si>
  <si>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</si>
  <si>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</si>
  <si>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</si>
  <si>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</si>
  <si>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</si>
  <si>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</si>
  <si>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</si>
  <si>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</si>
  <si>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</si>
  <si>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</si>
  <si>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</si>
  <si>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</si>
  <si>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</si>
  <si>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</si>
  <si>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</si>
  <si>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</si>
  <si>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</si>
  <si>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</si>
  <si>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</si>
  <si>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</si>
  <si>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</si>
  <si>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</si>
  <si>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</si>
  <si>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</si>
  <si>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</si>
  <si>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</si>
  <si>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</si>
  <si>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</si>
  <si>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</si>
  <si>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</si>
  <si>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</si>
  <si>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</si>
  <si>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</si>
  <si>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</si>
  <si>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</si>
  <si>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</si>
  <si>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</si>
  <si>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</si>
  <si>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</si>
  <si>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</si>
  <si>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</si>
  <si>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</si>
  <si>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</si>
  <si>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</si>
  <si>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</si>
  <si>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</si>
  <si>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</si>
  <si>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</si>
  <si>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</si>
  <si>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</si>
  <si>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</si>
  <si>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</si>
  <si>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</si>
  <si>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</si>
  <si>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</si>
  <si>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</si>
  <si>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</si>
  <si>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</si>
  <si>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</si>
  <si>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</si>
  <si>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</si>
  <si>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</si>
  <si>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</si>
  <si>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</si>
  <si>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</si>
  <si>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</si>
  <si>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</si>
  <si>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</si>
  <si>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</si>
  <si>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</si>
  <si>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</si>
  <si>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</si>
  <si>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</si>
  <si>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</si>
  <si>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</si>
  <si>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</si>
  <si>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</si>
  <si>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</si>
  <si>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</si>
  <si>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</si>
  <si>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</si>
  <si>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</si>
  <si>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</si>
  <si>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</si>
  <si>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</si>
  <si>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</si>
  <si>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</si>
  <si>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</si>
  <si>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</si>
  <si>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</si>
  <si>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</si>
  <si>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</si>
  <si>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</si>
  <si>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</si>
  <si>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</si>
  <si>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</si>
  <si>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</si>
  <si>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</si>
  <si>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</si>
  <si>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</si>
  <si>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</si>
  <si>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</si>
  <si>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</si>
  <si>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</si>
  <si>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</si>
  <si>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</si>
  <si>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</si>
  <si>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</si>
  <si>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</si>
  <si>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</si>
  <si>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</si>
  <si>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</si>
  <si>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</si>
  <si>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</si>
  <si>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</si>
  <si>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</si>
  <si>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</si>
  <si>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</si>
  <si>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</si>
  <si>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</si>
  <si>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</si>
  <si>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</si>
  <si>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</si>
  <si>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</si>
  <si>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</si>
  <si>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</si>
  <si>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</si>
  <si>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</si>
  <si>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</si>
  <si>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</si>
  <si>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</si>
  <si>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</si>
  <si>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</si>
  <si>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</si>
  <si>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</si>
  <si>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</si>
  <si>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</si>
  <si>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</si>
  <si>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</si>
  <si>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</si>
  <si>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</si>
  <si>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</si>
  <si>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</si>
  <si>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</si>
  <si>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</si>
  <si>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</si>
  <si>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</si>
  <si>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</si>
  <si>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</si>
  <si>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</si>
  <si>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</si>
  <si>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</si>
  <si>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</si>
  <si>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</si>
  <si>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</si>
  <si>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</si>
  <si>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</si>
  <si>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</si>
  <si>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</si>
  <si>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</si>
  <si>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</si>
  <si>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</si>
  <si>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</si>
  <si>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</si>
  <si>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</si>
  <si>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</si>
  <si>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</si>
  <si>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</si>
  <si>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</si>
  <si>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</si>
  <si>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</si>
  <si>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</si>
  <si>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</si>
  <si>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</si>
  <si>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</si>
  <si>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</si>
  <si>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</si>
  <si>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</si>
  <si>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</si>
  <si>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</si>
  <si>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</si>
  <si>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</si>
  <si>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</si>
  <si>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</si>
  <si>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</si>
  <si>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</si>
  <si>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</si>
  <si>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</si>
  <si>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</si>
  <si>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</si>
  <si>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</si>
  <si>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</si>
  <si>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</si>
  <si>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</si>
  <si>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</si>
  <si>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</si>
  <si>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</si>
  <si>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</si>
  <si>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</si>
  <si>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</si>
  <si>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</si>
  <si>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</si>
  <si>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</si>
  <si>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</si>
  <si>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</si>
  <si>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</si>
  <si>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</si>
  <si>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</si>
  <si>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</si>
  <si>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</si>
  <si>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</si>
  <si>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</si>
  <si>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</si>
  <si>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</si>
  <si>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</si>
  <si>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</si>
  <si>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</si>
  <si>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</si>
  <si>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</si>
  <si>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</si>
  <si>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</si>
  <si>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</si>
  <si>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</si>
  <si>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</si>
  <si>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</si>
  <si>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</si>
  <si>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</si>
  <si>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</si>
  <si>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</si>
  <si>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</si>
  <si>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</si>
  <si>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</si>
  <si>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</si>
  <si>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</si>
  <si>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</si>
  <si>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</si>
  <si>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</si>
  <si>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</si>
  <si>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</si>
  <si>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</si>
  <si>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</si>
  <si>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</si>
  <si>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</si>
  <si>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</si>
  <si>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</si>
  <si>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</si>
  <si>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</si>
  <si>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</si>
  <si>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</si>
  <si>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</si>
  <si>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</si>
  <si>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</si>
  <si>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</si>
  <si>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</si>
  <si>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</si>
  <si>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</si>
  <si>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</si>
  <si>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</si>
  <si>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</si>
  <si>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</si>
  <si>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</si>
  <si>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</si>
  <si>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</si>
  <si>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</si>
  <si>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</si>
  <si>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</si>
  <si>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</si>
  <si>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</si>
  <si>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</si>
  <si>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</si>
  <si>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</si>
  <si>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</si>
  <si>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</si>
  <si>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</si>
  <si>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</si>
  <si>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</si>
  <si>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</si>
  <si>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</si>
  <si>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</si>
  <si>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</si>
  <si>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</si>
  <si>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</si>
  <si>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</si>
  <si>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</si>
  <si>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</si>
  <si>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</si>
  <si>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</si>
  <si>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</si>
  <si>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</si>
  <si>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</si>
  <si>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</si>
  <si>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</si>
  <si>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</si>
  <si>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</si>
  <si>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</si>
  <si>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</si>
  <si>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</si>
  <si>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</si>
  <si>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</si>
  <si>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</si>
  <si>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</si>
  <si>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</si>
  <si>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</si>
  <si>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</si>
  <si>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</si>
  <si>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</si>
  <si>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</si>
  <si>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</si>
  <si>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</si>
  <si>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</si>
  <si>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</si>
  <si>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</si>
  <si>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</si>
  <si>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</si>
  <si>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</si>
  <si>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</si>
  <si>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</si>
  <si>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</si>
  <si>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</si>
  <si>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</si>
  <si>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</si>
  <si>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</si>
  <si>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</si>
  <si>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</si>
  <si>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</si>
  <si>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</si>
  <si>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</si>
  <si>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</si>
  <si>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</si>
  <si>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</si>
  <si>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</si>
  <si>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</si>
  <si>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</si>
  <si>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</si>
  <si>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</si>
  <si>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</si>
  <si>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</si>
  <si>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</si>
  <si>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</si>
  <si>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</si>
  <si>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</si>
  <si>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</si>
  <si>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</si>
  <si>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</si>
  <si>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</si>
  <si>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</si>
  <si>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</si>
  <si>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</si>
  <si>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</si>
  <si>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</si>
  <si>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</si>
  <si>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</si>
  <si>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</si>
  <si>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</si>
  <si>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</si>
  <si>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</si>
  <si>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</si>
  <si>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</si>
  <si>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</si>
  <si>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</si>
  <si>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</si>
  <si>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</si>
  <si>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</si>
  <si>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</si>
  <si>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</si>
  <si>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</si>
  <si>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</si>
  <si>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</si>
  <si>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</si>
  <si>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</si>
  <si>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</si>
  <si>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</si>
  <si>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</si>
  <si>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</si>
  <si>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</si>
  <si>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</si>
  <si>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</si>
  <si>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</si>
  <si>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</si>
  <si>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</si>
  <si>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</si>
  <si>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</si>
  <si>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</si>
  <si>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</si>
  <si>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</si>
  <si>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</si>
  <si>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</si>
  <si>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</si>
  <si>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</si>
  <si>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</si>
  <si>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</si>
  <si>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</si>
  <si>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</si>
  <si>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</si>
  <si>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</si>
  <si>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</si>
  <si>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</si>
  <si>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</si>
  <si>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</si>
  <si>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</si>
  <si>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</si>
  <si>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</si>
  <si>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</si>
  <si>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</si>
  <si>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</si>
  <si>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</si>
  <si>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</si>
  <si>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</si>
  <si>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</si>
  <si>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</si>
  <si>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</si>
  <si>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</si>
  <si>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</si>
  <si>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</si>
  <si>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</si>
  <si>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</si>
  <si>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</si>
  <si>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</si>
  <si>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</si>
  <si>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</si>
  <si>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</si>
  <si>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</si>
  <si>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</si>
  <si>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</si>
  <si>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</si>
  <si>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</si>
  <si>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</si>
  <si>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</si>
  <si>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</si>
  <si>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</si>
  <si>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</si>
  <si>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</si>
  <si>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</si>
  <si>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</si>
  <si>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</si>
  <si>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</si>
  <si>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</si>
  <si>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</si>
  <si>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</si>
  <si>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</si>
  <si>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</si>
  <si>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</si>
  <si>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</si>
  <si>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</si>
  <si>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</si>
  <si>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</si>
  <si>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</si>
  <si>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</si>
  <si>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</si>
  <si>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</si>
  <si>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</si>
  <si>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</si>
  <si>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</si>
  <si>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</si>
  <si>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</si>
  <si>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</si>
  <si>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</si>
  <si>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</si>
  <si>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</si>
  <si>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</si>
  <si>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</si>
  <si>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</si>
  <si>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</si>
  <si>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</si>
  <si>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</si>
  <si>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</si>
  <si>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</si>
  <si>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</si>
  <si>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</si>
  <si>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</si>
  <si>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</si>
  <si>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</si>
  <si>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</si>
  <si>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</si>
  <si>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</si>
  <si>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</si>
  <si>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</si>
  <si>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</si>
  <si>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</si>
  <si>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</si>
  <si>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</si>
  <si>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</si>
  <si>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</si>
  <si>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</si>
  <si>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</si>
  <si>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</si>
  <si>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</si>
  <si>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</si>
  <si>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</si>
  <si>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</si>
  <si>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</si>
  <si>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</si>
  <si>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</si>
  <si>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</si>
  <si>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</si>
  <si>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</si>
  <si>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</si>
  <si>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</si>
  <si>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</si>
  <si>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</si>
  <si>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</si>
  <si>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</si>
  <si>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</si>
  <si>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</si>
  <si>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</si>
  <si>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</si>
  <si>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</si>
  <si>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</si>
  <si>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</si>
  <si>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</si>
  <si>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</si>
  <si>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</si>
  <si>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</si>
  <si>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</si>
  <si>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</si>
  <si>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</si>
  <si>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</si>
  <si>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</si>
  <si>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</si>
  <si>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</si>
  <si>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</si>
  <si>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</si>
  <si>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</si>
  <si>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</si>
  <si>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</si>
  <si>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</si>
  <si>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</si>
  <si>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</si>
  <si>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</si>
  <si>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</si>
  <si>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</si>
  <si>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</si>
  <si>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</si>
  <si>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</si>
  <si>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</si>
  <si>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</si>
  <si>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</si>
  <si>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</si>
  <si>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</si>
  <si>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</si>
  <si>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</si>
  <si>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</si>
  <si>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</si>
  <si>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</si>
  <si>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</si>
  <si>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</si>
  <si>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</si>
  <si>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</si>
  <si>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</si>
  <si>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</si>
  <si>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</si>
  <si>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</si>
  <si>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</si>
  <si>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</si>
  <si>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</si>
  <si>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</si>
  <si>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</si>
  <si>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</si>
  <si>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</si>
  <si>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</si>
  <si>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</si>
  <si>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</si>
  <si>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</si>
  <si>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</si>
  <si>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</si>
  <si>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</si>
  <si>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</si>
  <si>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</si>
  <si>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</si>
  <si>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</si>
  <si>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</si>
  <si>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</si>
  <si>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</si>
  <si>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</si>
  <si>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</si>
  <si>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</si>
  <si>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</si>
  <si>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</si>
  <si>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</si>
  <si>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</si>
  <si>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</si>
  <si>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</si>
  <si>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</si>
  <si>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</si>
  <si>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</si>
  <si>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</si>
  <si>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</si>
  <si>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</si>
  <si>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</si>
  <si>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</si>
  <si>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</si>
  <si>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</si>
  <si>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</si>
  <si>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</si>
  <si>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</si>
  <si>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</si>
  <si>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</si>
  <si>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</si>
  <si>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</si>
  <si>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</si>
  <si>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</si>
  <si>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</si>
  <si>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</si>
  <si>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</si>
  <si>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</si>
  <si>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</si>
  <si>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</si>
  <si>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</si>
  <si>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</si>
  <si>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</si>
  <si>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</si>
  <si>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</si>
  <si>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</si>
  <si>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</si>
  <si>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</si>
  <si>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</si>
  <si>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</si>
  <si>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</si>
  <si>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</si>
  <si>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</si>
  <si>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</si>
  <si>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</si>
  <si>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</si>
  <si>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</si>
  <si>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</si>
  <si>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</si>
  <si>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</si>
  <si>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</si>
  <si>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</si>
  <si>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</si>
  <si>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</si>
  <si>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</si>
  <si>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</si>
  <si>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</si>
  <si>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</si>
  <si>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</si>
  <si>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</si>
  <si>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</si>
  <si>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</si>
  <si>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</si>
  <si>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</si>
  <si>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</si>
  <si>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</si>
  <si>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</si>
  <si>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</si>
  <si>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</si>
  <si>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</si>
  <si>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</si>
  <si>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</si>
  <si>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</si>
  <si>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</si>
  <si>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</si>
  <si>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</si>
  <si>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</si>
  <si>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</si>
  <si>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</si>
  <si>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</si>
  <si>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</si>
  <si>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</si>
  <si>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</si>
  <si>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</si>
  <si>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</si>
  <si>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</si>
  <si>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</si>
  <si>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</si>
  <si>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</si>
  <si>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</si>
  <si>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</si>
  <si>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</si>
  <si>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</si>
  <si>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</si>
  <si>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</si>
  <si>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</si>
  <si>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</si>
  <si>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</si>
  <si>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</si>
  <si>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</si>
  <si>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</si>
  <si>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</si>
  <si>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</si>
  <si>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</si>
  <si>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</si>
  <si>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</si>
  <si>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</si>
  <si>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</si>
  <si>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</si>
  <si>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</si>
  <si>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</si>
  <si>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</si>
  <si>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</si>
  <si>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</si>
  <si>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</si>
  <si>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</si>
  <si>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</si>
  <si>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</si>
  <si>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</si>
  <si>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</si>
  <si>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</si>
  <si>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</si>
  <si>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</si>
  <si>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</si>
  <si>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</si>
  <si>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</si>
  <si>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</si>
  <si>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</si>
  <si>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</si>
  <si>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</si>
  <si>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</si>
  <si>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</si>
  <si>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</si>
  <si>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</si>
  <si>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</si>
  <si>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</si>
  <si>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</si>
  <si>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</si>
  <si>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</si>
  <si>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</si>
  <si>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</si>
  <si>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</si>
  <si>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</si>
  <si>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</si>
  <si>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</si>
  <si>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</si>
  <si>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</si>
  <si>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</si>
  <si>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</si>
  <si>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</si>
  <si>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</si>
  <si>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</si>
  <si>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</si>
  <si>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</si>
  <si>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</si>
  <si>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</si>
  <si>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</si>
  <si>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</si>
  <si>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</si>
  <si>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</si>
  <si>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</si>
  <si>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</si>
  <si>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</si>
  <si>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</si>
  <si>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</si>
  <si>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</si>
  <si>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</si>
  <si>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</si>
  <si>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</si>
  <si>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</si>
  <si>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</si>
  <si>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</si>
  <si>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</si>
  <si>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</si>
  <si>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</si>
  <si>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</si>
  <si>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</si>
  <si>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</si>
  <si>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</si>
  <si>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</si>
  <si>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</si>
  <si>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</si>
  <si>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</si>
  <si>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</si>
  <si>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</si>
  <si>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</si>
  <si>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</si>
  <si>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</si>
  <si>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</si>
  <si>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</si>
  <si>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</si>
  <si>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</si>
  <si>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</si>
  <si>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</si>
  <si>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</si>
  <si>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</si>
  <si>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</si>
  <si>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</si>
  <si>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</si>
  <si>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</si>
  <si>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</si>
  <si>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</si>
  <si>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</si>
  <si>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</si>
  <si>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</si>
  <si>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</si>
  <si>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</si>
  <si>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</si>
  <si>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</si>
  <si>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</si>
  <si>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</si>
  <si>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</si>
  <si>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</si>
  <si>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</si>
  <si>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</si>
  <si>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</si>
  <si>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</si>
  <si>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</si>
  <si>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</si>
  <si>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</si>
  <si>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</si>
  <si>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</si>
  <si>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</si>
  <si>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</si>
  <si>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</si>
  <si>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</si>
  <si>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</si>
  <si>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</si>
  <si>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</si>
  <si>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</si>
  <si>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</si>
  <si>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</si>
  <si>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</si>
  <si>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</si>
  <si>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</si>
  <si>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</si>
  <si>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</si>
  <si>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</si>
  <si>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</si>
  <si>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</si>
  <si>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</si>
  <si>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</si>
  <si>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</si>
  <si>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</si>
  <si>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</si>
  <si>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</si>
  <si>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</si>
  <si>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</si>
  <si>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</si>
  <si>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</si>
  <si>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</si>
  <si>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</si>
  <si>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</si>
  <si>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</si>
  <si>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</si>
  <si>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</si>
  <si>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</si>
  <si>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</si>
  <si>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</si>
  <si>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</si>
  <si>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</si>
  <si>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</si>
  <si>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</si>
  <si>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</si>
  <si>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</si>
  <si>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</si>
  <si>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</si>
  <si>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</si>
  <si>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</si>
  <si>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</si>
  <si>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</si>
  <si>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</si>
  <si>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</si>
  <si>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</si>
  <si>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</si>
  <si>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</si>
  <si>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</si>
  <si>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</si>
  <si>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</si>
  <si>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</si>
  <si>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</si>
  <si>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</si>
  <si>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</si>
  <si>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</si>
  <si>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</si>
  <si>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</si>
  <si>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</si>
  <si>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</si>
  <si>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</si>
  <si>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</si>
  <si>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</si>
  <si>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</si>
  <si>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</si>
  <si>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</si>
  <si>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</si>
  <si>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</si>
  <si>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</si>
  <si>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</si>
  <si>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</si>
  <si>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</si>
  <si>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</si>
  <si>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</si>
  <si>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</si>
  <si>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</si>
  <si>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</si>
  <si>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</si>
  <si>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</si>
  <si>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</si>
  <si>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</si>
  <si>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</si>
  <si>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</si>
  <si>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</si>
  <si>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</si>
  <si>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</si>
  <si>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</si>
  <si>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</si>
  <si>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</si>
  <si>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</si>
  <si>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</si>
  <si>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</si>
  <si>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</si>
  <si>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</si>
  <si>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</si>
  <si>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</si>
  <si>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</si>
  <si>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</si>
  <si>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</si>
  <si>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</si>
  <si>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</si>
  <si>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</si>
  <si>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</si>
  <si>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</si>
  <si>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</si>
  <si>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</si>
  <si>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</si>
  <si>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</si>
  <si>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</si>
  <si>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</si>
  <si>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</si>
  <si>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</si>
  <si>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</si>
  <si>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</si>
  <si>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</si>
  <si>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</si>
  <si>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</si>
  <si>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</si>
  <si>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</si>
  <si>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</si>
  <si>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</si>
  <si>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</si>
  <si>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</si>
  <si>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</si>
  <si>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</si>
  <si>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</si>
  <si>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</si>
  <si>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</si>
  <si>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</si>
  <si>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</si>
  <si>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</si>
  <si>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</si>
  <si>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</si>
  <si>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</si>
  <si>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</si>
  <si>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</si>
  <si>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</si>
  <si>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</si>
  <si>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</si>
  <si>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</si>
  <si>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</si>
  <si>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</si>
  <si>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</si>
  <si>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</si>
  <si>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</si>
  <si>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</si>
  <si>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</si>
  <si>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</si>
  <si>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</si>
  <si>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</si>
  <si>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</si>
  <si>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</si>
  <si>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</si>
  <si>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</si>
  <si>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</si>
  <si>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</si>
  <si>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</si>
  <si>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</si>
  <si>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</si>
  <si>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</si>
  <si>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</si>
  <si>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</si>
  <si>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</si>
  <si>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</si>
  <si>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</si>
  <si>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</si>
  <si>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</si>
  <si>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</si>
  <si>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</si>
  <si>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</si>
  <si>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</si>
  <si>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</si>
  <si>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</si>
  <si>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</si>
  <si>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</si>
  <si>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</si>
  <si>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</si>
  <si>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</si>
  <si>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</si>
  <si>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</si>
  <si>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</si>
  <si>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</si>
  <si>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</si>
  <si>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</si>
  <si>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</si>
  <si>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</si>
  <si>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</si>
  <si>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</si>
  <si>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</si>
  <si>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</si>
  <si>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</si>
  <si>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</si>
  <si>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</si>
  <si>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</si>
  <si>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</si>
  <si>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</si>
  <si>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</si>
  <si>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</si>
  <si>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</si>
  <si>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</si>
  <si>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</si>
  <si>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</si>
  <si>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</si>
  <si>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</si>
  <si>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</si>
  <si>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</si>
  <si>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</si>
  <si>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</si>
  <si>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</si>
  <si>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</si>
  <si>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</si>
  <si>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</si>
  <si>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</si>
  <si>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</si>
  <si>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</si>
  <si>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</si>
  <si>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</si>
  <si>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</si>
  <si>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</si>
  <si>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</si>
  <si>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</si>
  <si>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</si>
  <si>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</si>
  <si>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</si>
  <si>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</si>
  <si>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</si>
  <si>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</si>
  <si>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</si>
  <si>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</si>
  <si>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</si>
  <si>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</si>
  <si>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</si>
  <si>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</si>
  <si>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</si>
  <si>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</si>
  <si>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</si>
  <si>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</si>
  <si>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</si>
  <si>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</si>
  <si>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</si>
  <si>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</si>
  <si>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</si>
  <si>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</si>
  <si>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</si>
  <si>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</si>
  <si>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</si>
  <si>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</si>
  <si>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</si>
  <si>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</si>
  <si>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</si>
  <si>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</si>
  <si>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</si>
  <si>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</si>
  <si>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</si>
  <si>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</si>
  <si>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</si>
  <si>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</si>
  <si>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</si>
  <si>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</si>
  <si>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</si>
  <si>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</si>
  <si>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</si>
  <si>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</si>
  <si>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</si>
  <si>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</si>
  <si>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</si>
  <si>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</si>
  <si>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</si>
  <si>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</si>
  <si>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</si>
  <si>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</si>
  <si>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</si>
  <si>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</si>
  <si>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</si>
  <si>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</si>
  <si>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</si>
  <si>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</si>
  <si>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</si>
  <si>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</si>
  <si>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</si>
  <si>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</si>
  <si>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</si>
  <si>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</si>
  <si>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</si>
  <si>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</si>
  <si>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</si>
  <si>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</si>
  <si>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</si>
  <si>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</si>
  <si>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</si>
  <si>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</si>
  <si>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</si>
  <si>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</si>
  <si>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</si>
  <si>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</si>
  <si>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</si>
  <si>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</si>
  <si>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</si>
  <si>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</si>
  <si>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</si>
  <si>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</si>
  <si>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</si>
  <si>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</si>
  <si>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</si>
  <si>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</si>
  <si>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</si>
  <si>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</si>
  <si>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</si>
  <si>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</si>
  <si>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</si>
  <si>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</si>
  <si>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</si>
  <si>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</si>
  <si>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</si>
  <si>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</si>
  <si>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</si>
  <si>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</si>
  <si>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</si>
  <si>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</si>
  <si>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</si>
  <si>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</si>
  <si>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</si>
  <si>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</si>
  <si>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</si>
  <si>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</si>
  <si>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</si>
  <si>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</si>
  <si>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</si>
  <si>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</si>
  <si>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</si>
  <si>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</si>
  <si>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</si>
  <si>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</si>
  <si>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</si>
  <si>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</si>
  <si>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</si>
  <si>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</si>
  <si>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</si>
  <si>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</si>
  <si>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</si>
  <si>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</si>
  <si>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</si>
  <si>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</si>
  <si>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</si>
  <si>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</si>
  <si>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</si>
  <si>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</si>
  <si>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</si>
  <si>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</si>
  <si>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</si>
  <si>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</si>
  <si>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</si>
  <si>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</si>
  <si>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</si>
  <si>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</si>
  <si>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</si>
  <si>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</si>
  <si>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</si>
  <si>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</si>
  <si>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</si>
  <si>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</si>
  <si>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</si>
  <si>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</si>
  <si>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</si>
  <si>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</si>
  <si>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</si>
  <si>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</si>
  <si>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</si>
  <si>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</si>
  <si>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</si>
  <si>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</si>
  <si>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</si>
  <si>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</si>
  <si>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</si>
  <si>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</si>
  <si>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</si>
  <si>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</si>
  <si>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</si>
  <si>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</si>
  <si>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</si>
  <si>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</si>
  <si>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</si>
  <si>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</si>
  <si>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</si>
  <si>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</si>
  <si>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</si>
  <si>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</si>
  <si>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</si>
  <si>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</si>
  <si>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</si>
  <si>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</si>
  <si>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</si>
  <si>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</si>
  <si>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</si>
  <si>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</si>
  <si>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</si>
  <si>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</si>
  <si>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</si>
  <si>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</si>
  <si>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</si>
  <si>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</si>
  <si>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</si>
  <si>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</si>
  <si>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</si>
  <si>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</si>
  <si>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</si>
  <si>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</si>
  <si>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</si>
  <si>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</si>
  <si>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</si>
  <si>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</si>
  <si>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</si>
  <si>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</si>
  <si>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</si>
  <si>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</si>
  <si>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</si>
  <si>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</si>
  <si>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</si>
  <si>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</si>
  <si>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</si>
  <si>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</si>
  <si>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</si>
  <si>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</si>
  <si>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</si>
  <si>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</si>
  <si>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</si>
  <si>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</si>
  <si>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</si>
  <si>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</si>
  <si>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</si>
  <si>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</si>
  <si>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</si>
  <si>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</si>
  <si>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</si>
  <si>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</si>
  <si>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</si>
  <si>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</si>
  <si>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</si>
  <si>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</si>
  <si>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</si>
  <si>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</si>
  <si>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</si>
  <si>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</si>
  <si>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</si>
  <si>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</si>
  <si>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</si>
  <si>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</si>
  <si>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</si>
  <si>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</si>
  <si>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</si>
  <si>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</si>
  <si>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</si>
  <si>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</si>
  <si>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</si>
  <si>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</si>
  <si>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</si>
  <si>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</si>
  <si>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</si>
  <si>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</si>
  <si>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</si>
  <si>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</si>
  <si>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</si>
  <si>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</si>
  <si>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</si>
  <si>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</si>
  <si>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</si>
  <si>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</si>
  <si>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</si>
  <si>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</si>
  <si>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</si>
  <si>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</si>
  <si>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</si>
  <si>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</si>
  <si>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</si>
  <si>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</si>
  <si>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</si>
  <si>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</si>
  <si>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</si>
  <si>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</si>
  <si>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</si>
  <si>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</si>
  <si>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</si>
  <si>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</si>
  <si>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</si>
  <si>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</si>
  <si>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</si>
  <si>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</si>
  <si>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</si>
  <si>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</si>
  <si>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</si>
  <si>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</si>
  <si>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</si>
  <si>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</si>
  <si>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</si>
  <si>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</si>
  <si>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</si>
  <si>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</si>
  <si>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</si>
  <si>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</si>
  <si>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</si>
  <si>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</si>
  <si>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</si>
  <si>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</si>
  <si>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</si>
  <si>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</si>
  <si>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</si>
  <si>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</si>
  <si>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</si>
  <si>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</si>
  <si>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</si>
  <si>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</si>
  <si>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</si>
  <si>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</si>
  <si>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</si>
  <si>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</si>
  <si>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</si>
  <si>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</si>
  <si>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</si>
  <si>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</si>
  <si>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</si>
  <si>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</si>
  <si>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</si>
  <si>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</si>
  <si>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</si>
  <si>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</si>
  <si>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</si>
  <si>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</si>
  <si>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</si>
  <si>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</si>
  <si>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</si>
  <si>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</si>
  <si>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</si>
  <si>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</si>
  <si>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</si>
  <si>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</si>
  <si>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</si>
  <si>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</si>
  <si>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</si>
  <si>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</si>
  <si>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</si>
  <si>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</si>
  <si>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</si>
  <si>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</si>
  <si>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</si>
  <si>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</si>
  <si>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</si>
  <si>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</si>
  <si>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</si>
  <si>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</si>
  <si>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</si>
  <si>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</si>
  <si>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</si>
  <si>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</si>
  <si>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</si>
  <si>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</si>
  <si>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</si>
  <si>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</si>
  <si>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</si>
  <si>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</si>
  <si>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</si>
  <si>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</si>
  <si>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</si>
  <si>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</si>
  <si>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</si>
  <si>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</si>
  <si>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</si>
  <si>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</si>
  <si>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</si>
  <si>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</si>
  <si>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</si>
  <si>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</si>
  <si>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</si>
  <si>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</si>
  <si>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</si>
  <si>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</si>
  <si>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</si>
  <si>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</si>
  <si>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</si>
  <si>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</si>
  <si>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</si>
  <si>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</si>
  <si>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</si>
  <si>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</si>
  <si>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</si>
  <si>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</si>
  <si>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</si>
  <si>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</si>
  <si>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</si>
  <si>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</si>
  <si>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</si>
  <si>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</si>
  <si>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</si>
  <si>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</si>
  <si>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</si>
  <si>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</si>
  <si>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</si>
  <si>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</si>
  <si>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</si>
  <si>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</si>
  <si>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</si>
  <si>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</si>
  <si>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</si>
  <si>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</si>
  <si>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</si>
  <si>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</si>
  <si>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</si>
  <si>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</si>
  <si>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</si>
  <si>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</si>
  <si>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</si>
  <si>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</si>
  <si>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</si>
  <si>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</si>
  <si>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</si>
  <si>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</si>
  <si>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</si>
  <si>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</si>
  <si>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</si>
  <si>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</si>
  <si>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</si>
  <si>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</si>
  <si>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</si>
  <si>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</si>
  <si>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</si>
  <si>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</si>
  <si>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</si>
  <si>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</si>
  <si>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</si>
  <si>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</si>
  <si>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</si>
  <si>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</si>
  <si>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</si>
  <si>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</si>
  <si>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</si>
  <si>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</si>
  <si>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</si>
  <si>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</si>
  <si>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</si>
  <si>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</si>
  <si>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</si>
  <si>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</si>
  <si>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</si>
  <si>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</si>
  <si>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</si>
  <si>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</si>
  <si>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</si>
  <si>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</si>
  <si>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</si>
  <si>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</si>
  <si>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</si>
  <si>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</si>
  <si>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</si>
  <si>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</si>
  <si>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</si>
  <si>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</si>
  <si>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</si>
  <si>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</si>
  <si>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</si>
  <si>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</si>
  <si>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</si>
  <si>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</si>
  <si>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</si>
  <si>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</si>
  <si>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</si>
  <si>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</si>
  <si>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</si>
  <si>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</si>
  <si>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</si>
  <si>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</si>
  <si>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</si>
  <si>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</si>
  <si>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</si>
  <si>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</si>
  <si>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</si>
  <si>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</si>
  <si>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</si>
  <si>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</si>
  <si>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</si>
  <si>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</si>
  <si>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</si>
  <si>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</si>
  <si>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</si>
  <si>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</si>
  <si>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</si>
  <si>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</si>
  <si>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</si>
  <si>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</si>
  <si>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</si>
  <si>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</si>
  <si>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</si>
  <si>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</si>
  <si>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</si>
  <si>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</si>
  <si>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</si>
  <si>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</si>
  <si>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</si>
  <si>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</si>
  <si>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</si>
  <si>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</si>
  <si>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</si>
  <si>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</si>
  <si>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</si>
  <si>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</si>
  <si>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</si>
  <si>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</si>
  <si>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</si>
  <si>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</si>
  <si>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</si>
  <si>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</si>
  <si>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</si>
  <si>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</si>
  <si>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</si>
  <si>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</si>
  <si>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</si>
  <si>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</si>
  <si>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</si>
  <si>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</si>
  <si>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</si>
  <si>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</si>
  <si>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</si>
  <si>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</si>
  <si>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</si>
  <si>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</si>
  <si>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</si>
  <si>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</si>
  <si>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</si>
  <si>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</si>
  <si>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</si>
  <si>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</si>
  <si>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</si>
  <si>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</si>
  <si>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</si>
  <si>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</si>
  <si>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</si>
  <si>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</si>
  <si>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</si>
  <si>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</si>
  <si>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</si>
  <si>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</si>
  <si>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</si>
  <si>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</si>
  <si>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</si>
  <si>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</si>
  <si>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</si>
  <si>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</si>
  <si>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</si>
  <si>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</si>
  <si>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</si>
  <si>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</si>
  <si>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</si>
  <si>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</si>
  <si>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</si>
  <si>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</si>
  <si>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</si>
  <si>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</si>
  <si>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</si>
  <si>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</si>
  <si>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</si>
  <si>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</si>
  <si>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</si>
  <si>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</si>
  <si>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</si>
  <si>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</si>
  <si>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</si>
  <si>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</si>
  <si>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</si>
  <si>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</si>
  <si>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</si>
  <si>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</si>
  <si>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</si>
  <si>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</si>
  <si>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</si>
  <si>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</si>
  <si>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</si>
  <si>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</si>
  <si>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</si>
  <si>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</si>
  <si>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</si>
  <si>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</si>
  <si>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</si>
  <si>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</si>
  <si>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</si>
  <si>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</si>
  <si>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</si>
  <si>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</si>
  <si>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</si>
  <si>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</si>
  <si>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</si>
  <si>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</si>
  <si>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</si>
  <si>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</si>
  <si>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</si>
  <si>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</si>
  <si>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</si>
  <si>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</si>
  <si>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</si>
  <si>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</si>
  <si>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</si>
  <si>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</si>
  <si>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</si>
  <si>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</si>
  <si>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</si>
  <si>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</si>
  <si>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</si>
  <si>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</si>
  <si>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</si>
  <si>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</si>
  <si>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</si>
  <si>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</si>
  <si>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</si>
  <si>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</si>
  <si>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</si>
  <si>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</si>
  <si>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</si>
  <si>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</si>
  <si>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</si>
  <si>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</si>
  <si>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</si>
  <si>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</si>
  <si>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</si>
  <si>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</si>
  <si>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</si>
  <si>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</si>
  <si>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</si>
  <si>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</si>
  <si>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</si>
  <si>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</si>
  <si>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</si>
  <si>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</si>
  <si>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</si>
  <si>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</si>
  <si>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</si>
  <si>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</si>
  <si>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</si>
  <si>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</si>
  <si>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</si>
  <si>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</si>
  <si>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</si>
  <si>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</si>
  <si>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</si>
  <si>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</si>
  <si>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</si>
  <si>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</si>
  <si>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</si>
  <si>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</si>
  <si>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</si>
  <si>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</si>
  <si>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</si>
  <si>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</si>
  <si>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</si>
  <si>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</si>
  <si>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</si>
  <si>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</si>
  <si>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</si>
  <si>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</si>
  <si>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</si>
  <si>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</si>
  <si>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</si>
  <si>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</si>
  <si>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</si>
  <si>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</si>
  <si>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</si>
  <si>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</si>
  <si>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</si>
  <si>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</si>
  <si>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</si>
  <si>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</si>
  <si>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</si>
  <si>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</si>
  <si>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</si>
  <si>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</si>
  <si>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</si>
  <si>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</si>
  <si>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</si>
  <si>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</si>
  <si>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</si>
  <si>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</si>
  <si>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</si>
  <si>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</si>
  <si>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</si>
  <si>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</si>
  <si>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</si>
  <si>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</si>
  <si>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</si>
  <si>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</si>
  <si>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</si>
  <si>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</si>
  <si>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</si>
  <si>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</si>
  <si>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</si>
  <si>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</si>
  <si>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</si>
  <si>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</si>
  <si>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</si>
  <si>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</si>
  <si>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</si>
  <si>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</si>
  <si>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</si>
  <si>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</si>
  <si>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</si>
  <si>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</si>
  <si>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</si>
  <si>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</si>
  <si>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</si>
  <si>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</si>
  <si>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</si>
  <si>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</si>
  <si>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</si>
  <si>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</si>
  <si>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</si>
  <si>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</si>
  <si>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</si>
  <si>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</si>
  <si>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</si>
  <si>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</si>
  <si>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</si>
  <si>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</si>
  <si>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</si>
  <si>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</si>
  <si>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</si>
  <si>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</si>
  <si>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</si>
  <si>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</si>
  <si>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</si>
  <si>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</si>
  <si>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</si>
  <si>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</si>
  <si>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</si>
  <si>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</si>
  <si>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</si>
  <si>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</si>
  <si>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</si>
  <si>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</si>
  <si>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</si>
  <si>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</si>
  <si>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</si>
  <si>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</si>
  <si>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</si>
  <si>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</si>
  <si>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</si>
  <si>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</si>
  <si>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</si>
  <si>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</si>
  <si>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</si>
  <si>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</si>
  <si>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</si>
  <si>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</si>
  <si>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</si>
  <si>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</si>
  <si>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</si>
  <si>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</si>
  <si>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</si>
  <si>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</si>
  <si>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</si>
  <si>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</si>
  <si>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</si>
  <si>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</si>
  <si>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</si>
  <si>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</si>
  <si>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</si>
  <si>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</si>
  <si>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</si>
  <si>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</si>
  <si>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</si>
  <si>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</si>
  <si>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</si>
  <si>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</si>
  <si>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</si>
  <si>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</si>
  <si>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</si>
  <si>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</si>
  <si>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</si>
  <si>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</si>
  <si>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</si>
  <si>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</si>
  <si>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</si>
  <si>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</si>
  <si>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</si>
  <si>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</si>
  <si>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</si>
  <si>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</si>
  <si>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</si>
  <si>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</si>
  <si>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</si>
  <si>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</si>
  <si>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</si>
  <si>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</si>
  <si>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</si>
  <si>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</si>
  <si>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</si>
  <si>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</si>
  <si>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</si>
  <si>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</si>
  <si>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</si>
  <si>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</si>
  <si>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</si>
  <si>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</si>
  <si>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</si>
  <si>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</si>
  <si>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</si>
  <si>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</si>
  <si>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</si>
  <si>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</si>
  <si>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</si>
  <si>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</si>
  <si>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</si>
  <si>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</si>
  <si>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</si>
  <si>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</si>
  <si>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</si>
  <si>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</si>
  <si>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</si>
  <si>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</si>
  <si>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</si>
  <si>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</si>
  <si>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</si>
  <si>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</si>
  <si>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</si>
  <si>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</si>
  <si>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</si>
  <si>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</si>
  <si>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</si>
  <si>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</si>
  <si>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</si>
  <si>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</si>
  <si>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</si>
  <si>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</si>
  <si>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</si>
  <si>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</si>
  <si>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</si>
  <si>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</si>
  <si>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</si>
  <si>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</si>
  <si>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</si>
  <si>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</si>
  <si>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</si>
  <si>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</si>
  <si>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</si>
  <si>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</si>
  <si>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</si>
  <si>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</si>
  <si>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</si>
  <si>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</si>
  <si>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</si>
  <si>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</si>
  <si>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</si>
  <si>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</si>
  <si>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</si>
  <si>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</si>
  <si>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</si>
  <si>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</si>
  <si>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</si>
  <si>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</si>
  <si>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</si>
  <si>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</si>
  <si>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</si>
  <si>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</si>
  <si>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</si>
  <si>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</si>
  <si>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</si>
  <si>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</si>
  <si>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</si>
  <si>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</si>
  <si>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</si>
  <si>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</si>
  <si>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</si>
  <si>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</si>
  <si>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</si>
  <si>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</si>
  <si>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</si>
  <si>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</si>
  <si>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</si>
  <si>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</si>
  <si>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</si>
  <si>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</si>
  <si>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</si>
  <si>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</si>
  <si>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</si>
  <si>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</si>
  <si>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</si>
  <si>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</si>
  <si>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</si>
  <si>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</si>
  <si>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</si>
  <si>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</si>
  <si>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</si>
  <si>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</si>
  <si>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</si>
  <si>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</si>
  <si>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</si>
  <si>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</si>
  <si>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</si>
  <si>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</si>
  <si>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</si>
  <si>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</si>
  <si>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</si>
  <si>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</si>
  <si>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</si>
  <si>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</si>
  <si>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</si>
  <si>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</si>
  <si>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</si>
  <si>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</si>
  <si>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</si>
  <si>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</si>
  <si>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</si>
  <si>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</si>
  <si>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</si>
  <si>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</si>
  <si>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</si>
  <si>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</si>
  <si>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</si>
  <si>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</si>
  <si>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</si>
  <si>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</si>
  <si>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</si>
  <si>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</si>
  <si>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</si>
  <si>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</si>
  <si>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</si>
  <si>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</si>
  <si>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</si>
  <si>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</si>
  <si>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</si>
  <si>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</si>
  <si>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</si>
  <si>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</si>
  <si>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</si>
  <si>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</si>
  <si>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</si>
  <si>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</si>
  <si>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</si>
  <si>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</si>
  <si>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</si>
  <si>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</si>
  <si>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</si>
  <si>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</si>
  <si>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</si>
  <si>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</si>
  <si>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</si>
  <si>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</si>
  <si>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</si>
  <si>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</si>
  <si>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</si>
  <si>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</si>
  <si>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</si>
  <si>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</si>
  <si>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</si>
  <si>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</si>
  <si>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</si>
  <si>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</si>
  <si>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</si>
  <si>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</si>
  <si>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</si>
  <si>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</si>
  <si>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</si>
  <si>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</si>
  <si>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</si>
  <si>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</si>
  <si>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</si>
  <si>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</si>
  <si>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</si>
  <si>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</si>
  <si>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</si>
  <si>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</si>
  <si>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</si>
  <si>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</si>
  <si>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</si>
  <si>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</si>
  <si>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</si>
  <si>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</si>
  <si>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</si>
  <si>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</si>
  <si>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</si>
  <si>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</si>
  <si>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</si>
  <si>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</si>
  <si>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</si>
  <si>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</si>
  <si>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</si>
  <si>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</si>
  <si>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</si>
  <si>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</si>
  <si>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</si>
  <si>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</si>
  <si>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</si>
  <si>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</si>
  <si>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</si>
  <si>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</si>
  <si>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</si>
  <si>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</si>
  <si>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</si>
  <si>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</si>
  <si>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</si>
  <si>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</si>
  <si>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</si>
  <si>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</si>
  <si>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</si>
  <si>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</si>
  <si>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</si>
  <si>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</si>
  <si>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</si>
  <si>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</si>
  <si>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</si>
  <si>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</si>
  <si>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</si>
  <si>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</si>
  <si>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</si>
  <si>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</si>
  <si>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</si>
  <si>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</si>
  <si>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</si>
  <si>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</si>
  <si>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</si>
  <si>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</si>
  <si>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</si>
  <si>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</si>
  <si>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</si>
  <si>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</si>
  <si>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</si>
  <si>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</si>
  <si>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</si>
  <si>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</si>
  <si>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</si>
  <si>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</si>
  <si>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</si>
  <si>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</si>
  <si>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</si>
  <si>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</si>
  <si>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</si>
  <si>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</si>
  <si>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</si>
  <si>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</si>
  <si>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</si>
  <si>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</si>
  <si>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</si>
  <si>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</si>
  <si>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</si>
  <si>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</si>
  <si>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</si>
  <si>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</si>
  <si>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</si>
  <si>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</si>
  <si>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</si>
  <si>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</si>
  <si>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</si>
  <si>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</si>
  <si>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</si>
  <si>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</si>
  <si>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</si>
  <si>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</si>
  <si>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</si>
  <si>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</si>
  <si>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</si>
  <si>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</si>
  <si>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</si>
  <si>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</si>
  <si>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</si>
  <si>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</si>
  <si>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</si>
  <si>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</si>
  <si>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</si>
  <si>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</si>
  <si>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</si>
  <si>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</si>
  <si>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</si>
  <si>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</si>
  <si>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</si>
  <si>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</si>
  <si>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</si>
  <si>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</si>
  <si>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</si>
  <si>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</si>
  <si>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</si>
  <si>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</si>
  <si>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</si>
  <si>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</si>
  <si>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</si>
  <si>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</si>
  <si>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</si>
  <si>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</si>
  <si>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</si>
  <si>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</si>
  <si>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</si>
  <si>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</si>
  <si>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</si>
  <si>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</si>
  <si>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</si>
  <si>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</si>
  <si>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</si>
  <si>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</si>
  <si>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</si>
  <si>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</si>
  <si>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</si>
  <si>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</si>
  <si>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</si>
  <si>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</si>
  <si>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</si>
  <si>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</si>
  <si>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</si>
  <si>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</si>
  <si>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</si>
  <si>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</si>
  <si>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</si>
  <si>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</si>
  <si>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</si>
  <si>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</si>
  <si>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</si>
  <si>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</si>
  <si>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</si>
  <si>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</si>
  <si>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</si>
  <si>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</si>
  <si>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</si>
  <si>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</si>
  <si>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</si>
  <si>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</si>
  <si>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</si>
  <si>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</si>
  <si>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</si>
  <si>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</si>
  <si>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</si>
  <si>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</si>
  <si>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</si>
  <si>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</si>
  <si>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</si>
  <si>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</si>
  <si>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</si>
  <si>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</si>
  <si>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</si>
  <si>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</si>
  <si>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</si>
  <si>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</si>
  <si>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</si>
  <si>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</si>
  <si>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</si>
  <si>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</si>
  <si>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</si>
  <si>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</si>
  <si>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</si>
  <si>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</si>
  <si>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</si>
  <si>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</si>
  <si>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</si>
  <si>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</si>
  <si>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</si>
  <si>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</si>
  <si>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</si>
  <si>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</si>
  <si>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</si>
  <si>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</si>
  <si>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</si>
  <si>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</si>
  <si>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</si>
  <si>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</si>
  <si>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</si>
  <si>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</si>
  <si>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</si>
  <si>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</si>
  <si>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</si>
  <si>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</si>
  <si>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</si>
  <si>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</si>
  <si>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</si>
  <si>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</si>
  <si>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</si>
  <si>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</si>
  <si>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</si>
  <si>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</si>
  <si>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</si>
  <si>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</si>
  <si>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</si>
  <si>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</si>
  <si>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</si>
  <si>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</si>
  <si>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</si>
  <si>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</si>
  <si>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</si>
  <si>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</si>
  <si>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</si>
  <si>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</si>
  <si>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</si>
  <si>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</si>
  <si>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</si>
  <si>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</si>
  <si>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</si>
  <si>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</si>
  <si>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</si>
  <si>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</si>
  <si>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</si>
  <si>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</si>
  <si>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</si>
  <si>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</si>
  <si>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</si>
  <si>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</si>
  <si>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</si>
  <si>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</si>
  <si>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</si>
  <si>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</si>
  <si>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</si>
  <si>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</si>
  <si>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</si>
  <si>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</si>
  <si>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</si>
  <si>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</si>
  <si>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</si>
  <si>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</si>
  <si>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</si>
  <si>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</si>
  <si>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</si>
  <si>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</si>
  <si>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</si>
  <si>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</si>
  <si>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</si>
  <si>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</si>
  <si>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</si>
  <si>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</si>
  <si>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</si>
  <si>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</si>
  <si>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</si>
  <si>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</si>
  <si>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</si>
  <si>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</si>
  <si>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</si>
  <si>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</si>
  <si>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</si>
  <si>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</si>
  <si>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</si>
  <si>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</si>
  <si>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</si>
  <si>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</si>
  <si>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</si>
  <si>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</si>
  <si>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</si>
  <si>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</si>
  <si>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</si>
  <si>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</si>
  <si>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</si>
  <si>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</si>
  <si>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</si>
  <si>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</si>
  <si>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</si>
  <si>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</si>
  <si>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</si>
  <si>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</si>
  <si>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</si>
  <si>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</si>
  <si>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</si>
  <si>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</si>
  <si>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</si>
  <si>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</si>
  <si>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</si>
  <si>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</si>
  <si>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</si>
  <si>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</si>
  <si>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</si>
  <si>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</si>
  <si>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</si>
  <si>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</si>
  <si>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</si>
  <si>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</si>
  <si>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</si>
  <si>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</si>
  <si>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</si>
  <si>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</si>
  <si>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</si>
  <si>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</si>
  <si>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</si>
  <si>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</si>
  <si>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</si>
  <si>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</si>
  <si>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</si>
  <si>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</si>
  <si>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</si>
  <si>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</si>
  <si>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</si>
  <si>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</si>
  <si>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</si>
  <si>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</si>
  <si>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</si>
  <si>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</si>
  <si>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</si>
  <si>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</si>
  <si>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</si>
  <si>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</si>
  <si>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</si>
  <si>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</si>
  <si>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</si>
  <si>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</si>
  <si>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</si>
  <si>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</si>
  <si>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</si>
  <si>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</si>
  <si>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</si>
  <si>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</si>
  <si>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</si>
  <si>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</si>
  <si>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</si>
  <si>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</si>
  <si>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</si>
  <si>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</si>
  <si>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</si>
  <si>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</si>
  <si>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</si>
  <si>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</si>
  <si>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</si>
  <si>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</si>
  <si>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</si>
  <si>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</si>
  <si>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</si>
  <si>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</si>
  <si>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</si>
  <si>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</si>
  <si>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</si>
  <si>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</si>
  <si>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</si>
  <si>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</si>
  <si>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</si>
  <si>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</si>
  <si>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</si>
  <si>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</si>
  <si>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</si>
  <si>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</si>
  <si>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</si>
  <si>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</si>
  <si>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</si>
  <si>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</si>
  <si>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</si>
  <si>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</si>
  <si>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</si>
  <si>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</si>
  <si>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</si>
  <si>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</si>
  <si>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</si>
  <si>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</si>
  <si>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</si>
  <si>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</si>
  <si>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</si>
  <si>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</si>
  <si>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</si>
  <si>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</si>
  <si>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</si>
  <si>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</si>
  <si>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</si>
  <si>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</si>
  <si>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</si>
  <si>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</si>
  <si>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</si>
  <si>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</si>
  <si>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</si>
  <si>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</si>
  <si>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</si>
  <si>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</si>
  <si>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</si>
  <si>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</si>
  <si>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</si>
  <si>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</si>
  <si>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</si>
  <si>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</si>
  <si>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</si>
  <si>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</si>
  <si>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</si>
  <si>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</si>
  <si>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</si>
  <si>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</si>
  <si>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</si>
  <si>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</si>
  <si>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</si>
  <si>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</si>
  <si>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</si>
  <si>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</si>
  <si>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</si>
  <si>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</si>
  <si>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</si>
  <si>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</si>
  <si>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</si>
  <si>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</si>
  <si>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</si>
  <si>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</si>
  <si>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</si>
  <si>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</si>
  <si>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</si>
  <si>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</si>
  <si>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</si>
  <si>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</si>
  <si>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</si>
  <si>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</si>
  <si>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</si>
  <si>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</si>
  <si>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</si>
  <si>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</si>
  <si>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</si>
  <si>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</si>
  <si>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</si>
  <si>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</si>
  <si>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</si>
  <si>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</si>
  <si>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</si>
  <si>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</si>
  <si>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</si>
  <si>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</si>
  <si>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</si>
  <si>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</si>
  <si>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</si>
  <si>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</si>
  <si>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</si>
  <si>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</si>
  <si>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</si>
  <si>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</si>
  <si>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</si>
  <si>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</si>
  <si>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</si>
  <si>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</si>
  <si>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</si>
  <si>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</si>
  <si>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</si>
  <si>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</si>
  <si>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</si>
  <si>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</si>
  <si>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</si>
  <si>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</si>
  <si>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</si>
  <si>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</si>
  <si>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</si>
  <si>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</si>
  <si>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</si>
  <si>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</si>
  <si>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</si>
  <si>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</si>
  <si>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</si>
  <si>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</si>
  <si>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</si>
  <si>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</si>
  <si>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</si>
  <si>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</si>
  <si>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</si>
  <si>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</si>
  <si>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</si>
  <si>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</si>
  <si>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</si>
  <si>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</si>
  <si>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</si>
  <si>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</si>
  <si>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</si>
  <si>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</si>
  <si>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</si>
  <si>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</si>
  <si>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</si>
  <si>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</si>
  <si>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</si>
  <si>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</si>
  <si>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</si>
  <si>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</si>
  <si>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</si>
  <si>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</si>
  <si>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</si>
  <si>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</si>
  <si>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</si>
  <si>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</si>
  <si>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</si>
  <si>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</si>
  <si>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</si>
  <si>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</si>
  <si>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</si>
  <si>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</si>
  <si>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</si>
  <si>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</si>
  <si>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</si>
  <si>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</si>
  <si>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</si>
  <si>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</si>
  <si>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</si>
  <si>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</si>
  <si>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</si>
  <si>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</si>
  <si>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</si>
  <si>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</si>
  <si>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</si>
  <si>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</si>
  <si>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</si>
  <si>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</si>
  <si>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</si>
  <si>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</si>
  <si>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</si>
  <si>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</si>
  <si>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</si>
  <si>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</si>
  <si>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</si>
  <si>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</si>
  <si>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</si>
  <si>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</si>
  <si>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</si>
  <si>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</si>
  <si>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</si>
  <si>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</si>
  <si>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</si>
  <si>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</si>
  <si>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</si>
  <si>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</si>
  <si>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</si>
  <si>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</si>
  <si>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</si>
  <si>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</si>
  <si>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</si>
  <si>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</si>
  <si>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</si>
  <si>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</si>
  <si>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</si>
  <si>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</si>
  <si>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</si>
  <si>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</si>
  <si>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</si>
  <si>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</si>
  <si>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</si>
  <si>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</si>
  <si>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</si>
  <si>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</si>
  <si>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</si>
  <si>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</si>
  <si>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</si>
  <si>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</si>
  <si>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</si>
  <si>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</si>
  <si>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</si>
  <si>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</si>
  <si>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</si>
  <si>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</si>
  <si>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</si>
  <si>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</si>
  <si>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</si>
  <si>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</si>
  <si>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</si>
  <si>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</si>
  <si>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</si>
  <si>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</si>
  <si>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</si>
  <si>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</si>
  <si>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</si>
  <si>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</si>
  <si>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</si>
  <si>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</si>
  <si>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</si>
  <si>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</si>
  <si>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</si>
  <si>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</si>
  <si>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</si>
  <si>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</si>
  <si>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</si>
  <si>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</si>
  <si>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</si>
  <si>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</si>
  <si>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</si>
  <si>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</si>
  <si>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</si>
  <si>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</si>
  <si>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</si>
  <si>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</si>
  <si>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</si>
  <si>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</si>
  <si>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</si>
  <si>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</si>
  <si>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</si>
  <si>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</si>
  <si>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</si>
  <si>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</si>
  <si>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</si>
  <si>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</si>
  <si>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</si>
  <si>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</si>
  <si>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</si>
  <si>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</si>
  <si>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</si>
  <si>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</si>
  <si>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</si>
  <si>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</si>
  <si>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</si>
  <si>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</si>
  <si>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</si>
  <si>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</si>
  <si>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</si>
  <si>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</si>
  <si>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</si>
  <si>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</si>
  <si>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</si>
  <si>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</si>
  <si>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</si>
  <si>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</si>
  <si>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</si>
  <si>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</si>
  <si>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</si>
  <si>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</si>
  <si>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</si>
  <si>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</si>
  <si>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</si>
  <si>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</si>
  <si>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</si>
  <si>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</si>
  <si>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</si>
  <si>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</si>
  <si>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</si>
  <si>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</si>
  <si>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</si>
  <si>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</si>
  <si>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</si>
  <si>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</si>
  <si>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</si>
  <si>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</si>
  <si>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</si>
  <si>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</si>
  <si>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</si>
  <si>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</si>
  <si>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</si>
  <si>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</si>
  <si>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</si>
  <si>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</si>
  <si>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</si>
  <si>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</si>
  <si>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</si>
  <si>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</si>
  <si>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</si>
  <si>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</si>
  <si>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</si>
  <si>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</si>
  <si>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</si>
  <si>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</si>
  <si>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</si>
  <si>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</si>
  <si>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</si>
  <si>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</si>
  <si>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</si>
  <si>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</si>
  <si>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</si>
  <si>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</si>
  <si>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</si>
  <si>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</si>
  <si>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</si>
  <si>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</si>
  <si>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</si>
  <si>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</si>
  <si>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</si>
  <si>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</si>
  <si>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</si>
  <si>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</si>
  <si>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</si>
  <si>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</si>
  <si>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</si>
  <si>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</si>
  <si>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</si>
  <si>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</si>
  <si>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</si>
  <si>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</si>
  <si>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</si>
  <si>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</si>
  <si>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</si>
  <si>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</si>
  <si>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</si>
  <si>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</si>
  <si>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</si>
  <si>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</si>
  <si>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</si>
  <si>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</si>
  <si>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</si>
  <si>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</si>
  <si>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</si>
  <si>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</si>
  <si>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</si>
  <si>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</si>
  <si>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</si>
  <si>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</si>
  <si>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</si>
  <si>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</si>
  <si>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</si>
  <si>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</si>
  <si>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</si>
  <si>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</si>
  <si>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</si>
  <si>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</si>
  <si>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</si>
  <si>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</si>
  <si>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</si>
  <si>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</si>
  <si>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</si>
  <si>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</si>
  <si>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</si>
  <si>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</si>
  <si>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</si>
  <si>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</si>
  <si>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</si>
  <si>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</si>
  <si>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</si>
  <si>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</si>
  <si>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</si>
  <si>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</si>
  <si>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</si>
  <si>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</si>
  <si>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</si>
  <si>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</si>
  <si>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</si>
  <si>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</si>
  <si>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</si>
  <si>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</si>
  <si>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</si>
  <si>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</si>
  <si>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</si>
  <si>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</si>
  <si>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</si>
  <si>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</si>
  <si>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</si>
  <si>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</si>
  <si>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</si>
  <si>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</si>
  <si>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</si>
  <si>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</si>
  <si>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</si>
  <si>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</si>
  <si>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</si>
  <si>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</si>
  <si>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</si>
  <si>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</si>
  <si>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</si>
  <si>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</si>
  <si>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</si>
  <si>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</si>
  <si>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</si>
  <si>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</si>
  <si>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</si>
  <si>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</si>
  <si>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</si>
  <si>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</si>
  <si>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</si>
  <si>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</si>
  <si>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</si>
  <si>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</si>
  <si>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</si>
  <si>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</si>
  <si>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</si>
  <si>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</si>
  <si>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</si>
  <si>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</si>
  <si>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</si>
  <si>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</si>
  <si>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</si>
  <si>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</si>
  <si>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</si>
  <si>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</si>
  <si>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</si>
  <si>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</si>
  <si>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</si>
  <si>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</si>
  <si>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</si>
  <si>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</si>
  <si>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</si>
  <si>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</si>
  <si>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</si>
  <si>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</si>
  <si>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</si>
  <si>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</si>
  <si>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</si>
  <si>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</si>
  <si>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</si>
  <si>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</si>
  <si>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</si>
  <si>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</si>
  <si>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</si>
  <si>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</si>
  <si>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</si>
  <si>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</si>
  <si>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</si>
  <si>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</si>
  <si>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</si>
  <si>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</si>
  <si>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</si>
  <si>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</si>
  <si>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</si>
  <si>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</si>
  <si>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</si>
  <si>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</si>
  <si>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</si>
  <si>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</si>
  <si>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</si>
  <si>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</si>
  <si>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</si>
  <si>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</si>
  <si>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</si>
  <si>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</si>
  <si>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</si>
  <si>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</si>
  <si>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</si>
  <si>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</si>
  <si>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</si>
  <si>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</si>
  <si>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</si>
  <si>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</si>
  <si>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</si>
  <si>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</si>
  <si>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</si>
  <si>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</si>
  <si>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</si>
  <si>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</si>
  <si>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</si>
  <si>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</si>
  <si>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</si>
  <si>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</si>
  <si>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</si>
  <si>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</si>
  <si>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</si>
  <si>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</si>
  <si>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</si>
  <si>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</si>
  <si>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</si>
  <si>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</si>
  <si>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</si>
  <si>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</si>
  <si>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</si>
  <si>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</si>
  <si>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</si>
  <si>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</si>
  <si>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</si>
  <si>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</si>
  <si>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</si>
  <si>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</si>
  <si>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</si>
  <si>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</si>
  <si>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</si>
  <si>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</si>
  <si>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</si>
  <si>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</si>
  <si>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</si>
  <si>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</si>
  <si>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</si>
  <si>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</si>
  <si>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</si>
  <si>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</si>
  <si>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</si>
  <si>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</si>
  <si>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</si>
  <si>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</si>
  <si>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</si>
  <si>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</si>
  <si>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</si>
  <si>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</si>
  <si>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</si>
  <si>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</si>
  <si>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</si>
  <si>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</si>
  <si>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</si>
  <si>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</si>
  <si>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</si>
  <si>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</si>
  <si>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</si>
  <si>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</si>
  <si>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</si>
  <si>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</si>
  <si>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</si>
  <si>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</si>
  <si>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</si>
  <si>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</si>
  <si>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</si>
  <si>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</si>
  <si>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</si>
  <si>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</si>
  <si>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</si>
  <si>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</si>
  <si>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</si>
  <si>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</si>
  <si>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</si>
  <si>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</si>
  <si>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</si>
  <si>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</si>
  <si>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</si>
  <si>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</si>
  <si>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</si>
  <si>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</si>
  <si>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</si>
  <si>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</si>
  <si>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</si>
  <si>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</si>
  <si>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</si>
  <si>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</si>
  <si>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</si>
  <si>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</si>
  <si>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</si>
  <si>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</si>
  <si>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</si>
  <si>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</si>
  <si>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</si>
  <si>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</si>
  <si>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</si>
  <si>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</si>
  <si>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</si>
  <si>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</si>
  <si>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</si>
  <si>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</si>
  <si>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</si>
  <si>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</si>
  <si>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</si>
  <si>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</si>
  <si>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</si>
  <si>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</si>
  <si>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</si>
  <si>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</si>
  <si>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</si>
  <si>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</si>
  <si>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</si>
  <si>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</si>
  <si>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</si>
  <si>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</si>
  <si>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</si>
  <si>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</si>
  <si>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</si>
  <si>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</si>
  <si>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</si>
  <si>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</si>
  <si>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</si>
  <si>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</si>
  <si>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</si>
  <si>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</si>
  <si>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</si>
  <si>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</si>
  <si>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</si>
  <si>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</si>
  <si>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</si>
  <si>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</si>
  <si>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</si>
  <si>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</si>
  <si>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</si>
  <si>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</si>
  <si>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</si>
  <si>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</si>
  <si>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</si>
  <si>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</si>
  <si>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</si>
  <si>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</si>
  <si>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</si>
  <si>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</si>
  <si>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</si>
  <si>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</si>
  <si>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</si>
  <si>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</si>
  <si>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</si>
  <si>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</si>
  <si>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</si>
  <si>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</si>
  <si>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</si>
  <si>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</si>
  <si>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</si>
  <si>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</si>
  <si>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</si>
  <si>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</si>
  <si>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</si>
  <si>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</si>
  <si>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</si>
  <si>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</si>
  <si>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</si>
  <si>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</si>
  <si>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</si>
  <si>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</si>
  <si>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</si>
  <si>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</si>
  <si>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</si>
  <si>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</si>
  <si>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</si>
  <si>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</si>
  <si>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</si>
  <si>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</si>
  <si>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</si>
  <si>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</si>
  <si>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</si>
  <si>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</si>
  <si>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</si>
  <si>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</si>
  <si>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</si>
  <si>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</si>
  <si>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</si>
  <si>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</si>
  <si>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</si>
  <si>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</si>
  <si>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</si>
  <si>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</si>
  <si>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</si>
  <si>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</si>
  <si>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</si>
  <si>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</si>
  <si>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</si>
  <si>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</si>
  <si>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</si>
  <si>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</si>
  <si>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</si>
  <si>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</si>
  <si>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</si>
  <si>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</si>
  <si>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</si>
  <si>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</si>
  <si>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</si>
  <si>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</si>
  <si>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</si>
  <si>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</si>
  <si>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</si>
  <si>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</si>
  <si>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</si>
  <si>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</si>
  <si>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</si>
  <si>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</si>
  <si>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</si>
  <si>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</si>
  <si>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</si>
  <si>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</si>
  <si>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</si>
  <si>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</si>
  <si>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</si>
  <si>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</si>
  <si>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</si>
  <si>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</si>
  <si>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</si>
  <si>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</si>
  <si>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</si>
  <si>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</si>
  <si>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</si>
  <si>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</si>
  <si>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</si>
  <si>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</si>
  <si>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</si>
  <si>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</si>
  <si>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</si>
  <si>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</si>
  <si>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</si>
  <si>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</si>
  <si>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</si>
  <si>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</si>
  <si>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</si>
  <si>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</si>
  <si>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</si>
  <si>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</si>
  <si>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</si>
  <si>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</si>
  <si>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</si>
  <si>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</si>
  <si>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</si>
  <si>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</si>
  <si>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</si>
  <si>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</si>
  <si>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</si>
  <si>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</si>
  <si>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</si>
  <si>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</si>
  <si>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</si>
  <si>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</si>
  <si>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</si>
  <si>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</si>
  <si>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</si>
  <si>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</si>
  <si>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</si>
  <si>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</si>
  <si>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</si>
  <si>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</si>
  <si>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</si>
  <si>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</si>
  <si>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</si>
  <si>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</si>
  <si>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</si>
  <si>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</si>
  <si>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</si>
  <si>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</si>
  <si>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</si>
  <si>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</si>
  <si>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</si>
  <si>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</si>
  <si>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</si>
  <si>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</si>
  <si>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</si>
  <si>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</si>
  <si>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</si>
  <si>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</si>
  <si>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</si>
  <si>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</si>
  <si>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</si>
  <si>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</si>
  <si>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</si>
  <si>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</si>
  <si>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</si>
  <si>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</si>
  <si>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</si>
  <si>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</si>
  <si>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</si>
  <si>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</si>
  <si>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</si>
  <si>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</si>
  <si>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</si>
  <si>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</si>
  <si>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</si>
  <si>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</si>
  <si>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</si>
  <si>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</si>
  <si>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</si>
  <si>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</si>
  <si>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</si>
  <si>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</si>
  <si>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</si>
  <si>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</si>
  <si>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</si>
  <si>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</si>
  <si>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</si>
  <si>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</si>
  <si>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</si>
  <si>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</si>
  <si>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</si>
  <si>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</si>
  <si>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</si>
  <si>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</si>
  <si>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</si>
  <si>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</si>
  <si>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</si>
  <si>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</si>
  <si>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</si>
  <si>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</si>
  <si>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</si>
  <si>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</si>
  <si>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</si>
  <si>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</si>
  <si>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</si>
  <si>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</si>
  <si>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</si>
  <si>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</si>
  <si>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</si>
  <si>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</si>
  <si>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</si>
  <si>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</si>
  <si>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</si>
  <si>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</si>
  <si>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</si>
  <si>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</si>
  <si>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</si>
  <si>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</si>
  <si>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</si>
  <si>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</si>
  <si>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</si>
  <si>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</si>
  <si>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</si>
  <si>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</si>
  <si>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</si>
  <si>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</si>
  <si>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</si>
  <si>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</si>
  <si>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</si>
  <si>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</si>
  <si>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</si>
  <si>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</si>
  <si>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</si>
  <si>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</si>
  <si>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</si>
  <si>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</si>
  <si>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</si>
  <si>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</si>
  <si>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</si>
  <si>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</si>
  <si>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</si>
  <si>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</si>
  <si>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</si>
  <si>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</si>
  <si>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</si>
  <si>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</si>
  <si>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</si>
  <si>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</si>
  <si>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</si>
  <si>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</si>
  <si>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</si>
  <si>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</si>
  <si>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</si>
  <si>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</si>
  <si>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</si>
  <si>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</si>
  <si>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</si>
  <si>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</si>
  <si>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</si>
  <si>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</si>
  <si>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</si>
  <si>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</si>
  <si>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</si>
  <si>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</si>
  <si>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</si>
  <si>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</si>
  <si>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</si>
  <si>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</si>
  <si>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</si>
  <si>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</si>
  <si>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</si>
  <si>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</si>
  <si>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</si>
  <si>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</si>
  <si>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</si>
  <si>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</si>
  <si>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</si>
  <si>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</si>
  <si>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</si>
  <si>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</si>
  <si>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</si>
  <si>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</si>
  <si>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</si>
  <si>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</si>
  <si>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</si>
  <si>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</si>
  <si>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</si>
  <si>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</si>
  <si>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</si>
  <si>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</si>
  <si>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</si>
  <si>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</si>
  <si>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</si>
  <si>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</si>
  <si>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</si>
  <si>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</si>
  <si>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</si>
  <si>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</si>
  <si>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</si>
  <si>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</si>
  <si>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</si>
  <si>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</si>
  <si>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</si>
  <si>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</si>
  <si>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</si>
  <si>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</si>
  <si>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</si>
  <si>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</si>
  <si>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</si>
  <si>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</si>
  <si>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</si>
  <si>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</si>
  <si>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</si>
  <si>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</si>
  <si>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</si>
  <si>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</si>
  <si>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</si>
  <si>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</si>
  <si>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</si>
  <si>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</si>
  <si>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</si>
  <si>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</si>
  <si>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</si>
  <si>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</si>
  <si>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</si>
  <si>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</si>
  <si>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</si>
  <si>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</si>
  <si>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</si>
  <si>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</si>
  <si>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</si>
  <si>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</si>
  <si>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</si>
  <si>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</si>
  <si>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</si>
  <si>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</si>
  <si>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</si>
  <si>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</si>
  <si>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</si>
  <si>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</si>
  <si>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</si>
  <si>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</si>
  <si>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</si>
  <si>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</si>
  <si>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</si>
  <si>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</si>
  <si>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</si>
  <si>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</si>
  <si>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</si>
  <si>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</si>
  <si>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</si>
  <si>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</si>
  <si>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</si>
  <si>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</si>
  <si>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</si>
  <si>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</si>
  <si>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</si>
  <si>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</si>
  <si>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</si>
  <si>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</si>
  <si>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</si>
  <si>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</si>
  <si>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</si>
  <si>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</si>
  <si>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</si>
  <si>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</si>
  <si>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</si>
  <si>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</si>
  <si>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</si>
  <si>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</si>
  <si>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</si>
  <si>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</si>
  <si>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</si>
  <si>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</si>
  <si>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</si>
  <si>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</si>
  <si>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</si>
  <si>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</si>
  <si>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</si>
  <si>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</si>
  <si>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</si>
  <si>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</si>
  <si>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</si>
  <si>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</si>
  <si>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</si>
  <si>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</si>
  <si>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</si>
  <si>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</si>
  <si>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</si>
  <si>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</si>
  <si>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</si>
  <si>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</si>
  <si>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</si>
  <si>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</si>
  <si>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</si>
  <si>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</si>
  <si>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</si>
  <si>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</si>
  <si>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</si>
  <si>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</si>
  <si>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</si>
  <si>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</si>
  <si>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</si>
  <si>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</si>
  <si>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</si>
  <si>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</si>
  <si>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</si>
  <si>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</si>
  <si>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</si>
  <si>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</si>
  <si>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</si>
  <si>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</si>
  <si>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</si>
  <si>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</si>
  <si>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</si>
  <si>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</si>
  <si>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</si>
  <si>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</si>
  <si>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</si>
  <si>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</si>
  <si>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</si>
  <si>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</si>
  <si>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</si>
  <si>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</si>
  <si>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</si>
  <si>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</si>
  <si>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</si>
  <si>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</si>
  <si>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</si>
  <si>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</si>
  <si>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</si>
  <si>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</si>
  <si>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</si>
  <si>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</si>
  <si>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</si>
  <si>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</si>
  <si>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</si>
  <si>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</si>
  <si>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</si>
  <si>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</si>
  <si>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</si>
  <si>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</si>
  <si>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</si>
  <si>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</si>
  <si>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</si>
  <si>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</si>
  <si>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</si>
  <si>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</si>
  <si>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</si>
  <si>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</si>
  <si>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</si>
  <si>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</si>
  <si>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</si>
  <si>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</si>
  <si>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</si>
  <si>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</si>
  <si>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</si>
  <si>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</si>
  <si>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</si>
  <si>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</si>
  <si>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</si>
  <si>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</si>
  <si>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</si>
  <si>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</si>
  <si>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</si>
  <si>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</si>
  <si>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</si>
  <si>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</si>
  <si>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</si>
  <si>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</si>
  <si>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</si>
  <si>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</si>
  <si>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</si>
  <si>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</si>
  <si>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</si>
  <si>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</si>
  <si>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</si>
  <si>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</si>
  <si>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</si>
  <si>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</si>
  <si>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</si>
  <si>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</si>
  <si>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</si>
  <si>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</si>
  <si>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</si>
  <si>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</si>
  <si>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</si>
  <si>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</si>
  <si>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</si>
  <si>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</si>
  <si>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</si>
  <si>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</si>
  <si>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</si>
  <si>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</si>
  <si>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</si>
  <si>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</si>
  <si>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</si>
  <si>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</si>
  <si>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</si>
  <si>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</si>
  <si>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</si>
  <si>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</si>
  <si>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</si>
  <si>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</si>
  <si>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</si>
  <si>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</si>
  <si>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</si>
  <si>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</si>
  <si>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</si>
  <si>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</si>
  <si>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</si>
  <si>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</si>
  <si>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</si>
  <si>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</si>
  <si>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</si>
  <si>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</si>
  <si>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</si>
  <si>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</si>
  <si>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</si>
  <si>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</si>
  <si>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</si>
  <si>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</si>
  <si>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</si>
  <si>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</si>
  <si>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</si>
  <si>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</si>
  <si>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</si>
  <si>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</si>
  <si>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</si>
  <si>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</si>
  <si>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</si>
  <si>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</si>
  <si>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</si>
  <si>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</si>
  <si>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</si>
  <si>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</si>
  <si>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</si>
  <si>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</si>
  <si>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</si>
  <si>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</si>
  <si>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</si>
  <si>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</si>
  <si>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</si>
  <si>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</si>
  <si>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</si>
  <si>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</si>
  <si>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</si>
  <si>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</si>
  <si>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</si>
  <si>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</si>
  <si>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</si>
  <si>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</si>
  <si>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</si>
  <si>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</si>
  <si>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</si>
  <si>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</si>
  <si>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</si>
  <si>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</si>
  <si>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</si>
  <si>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</si>
  <si>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</si>
  <si>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</si>
  <si>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</si>
  <si>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</si>
  <si>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</si>
  <si>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</si>
  <si>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</si>
  <si>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</si>
  <si>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</si>
  <si>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</si>
  <si>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</si>
  <si>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</si>
  <si>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</si>
  <si>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</si>
  <si>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</si>
  <si>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</si>
  <si>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</si>
  <si>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</si>
  <si>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</si>
  <si>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</si>
  <si>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</si>
  <si>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</si>
  <si>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</si>
  <si>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</si>
  <si>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</si>
  <si>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</si>
  <si>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</si>
  <si>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</si>
  <si>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</si>
  <si>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</si>
  <si>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</si>
  <si>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</si>
  <si>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</si>
  <si>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</si>
  <si>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</si>
  <si>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</si>
  <si>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</si>
  <si>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</si>
  <si>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</si>
  <si>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</si>
  <si>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</si>
  <si>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</si>
  <si>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</si>
  <si>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</si>
  <si>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</si>
  <si>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</si>
  <si>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</si>
  <si>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</si>
  <si>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</si>
  <si>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</si>
  <si>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</si>
  <si>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</si>
  <si>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</si>
  <si>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</si>
  <si>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</si>
  <si>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</si>
  <si>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</si>
  <si>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</si>
  <si>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</si>
  <si>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</si>
  <si>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</si>
  <si>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</si>
  <si>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</si>
  <si>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</si>
  <si>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</si>
  <si>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</si>
  <si>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</si>
  <si>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</si>
  <si>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</si>
  <si>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</si>
  <si>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</si>
  <si>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</si>
  <si>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</si>
  <si>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</si>
  <si>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</si>
  <si>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</si>
  <si>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</si>
  <si>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</si>
  <si>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</si>
  <si>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</si>
  <si>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</si>
  <si>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</si>
  <si>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</si>
  <si>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</si>
  <si>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</si>
  <si>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</si>
  <si>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</si>
  <si>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</si>
  <si>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</si>
  <si>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</si>
  <si>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</si>
  <si>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</si>
  <si>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</si>
  <si>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</si>
  <si>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</si>
  <si>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</si>
  <si>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</si>
  <si>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</si>
  <si>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</si>
  <si>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</si>
  <si>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</si>
  <si>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</si>
  <si>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</si>
  <si>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</si>
  <si>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</si>
  <si>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</si>
  <si>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</si>
  <si>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</si>
  <si>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</si>
  <si>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</si>
  <si>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</si>
  <si>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</si>
  <si>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</si>
  <si>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</si>
  <si>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</si>
  <si>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</si>
  <si>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</si>
  <si>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</si>
  <si>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</si>
  <si>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</si>
  <si>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</si>
  <si>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</si>
  <si>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</si>
  <si>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</si>
  <si>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</si>
  <si>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</si>
  <si>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</si>
  <si>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</si>
  <si>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</si>
  <si>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</si>
  <si>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</si>
  <si>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</si>
  <si>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</si>
  <si>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</si>
  <si>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</si>
  <si>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</si>
  <si>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</si>
  <si>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</si>
  <si>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</si>
  <si>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</si>
  <si>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</si>
  <si>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</si>
  <si>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</si>
  <si>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</si>
  <si>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</si>
  <si>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</si>
  <si>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</si>
  <si>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</si>
  <si>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</si>
  <si>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</si>
  <si>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</si>
  <si>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</si>
  <si>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</si>
  <si>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</si>
  <si>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</si>
  <si>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</si>
  <si>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</si>
  <si>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</si>
  <si>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</si>
  <si>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</si>
  <si>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</si>
  <si>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</si>
  <si>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</si>
  <si>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</si>
  <si>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</si>
  <si>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</si>
  <si>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</si>
  <si>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</si>
  <si>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</si>
  <si>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</si>
  <si>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</si>
  <si>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</si>
  <si>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</si>
  <si>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</si>
  <si>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</si>
  <si>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</si>
  <si>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</si>
  <si>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</si>
  <si>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</si>
  <si>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</si>
  <si>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</si>
  <si>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</si>
  <si>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</si>
  <si>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</si>
  <si>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</si>
  <si>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</si>
  <si>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</si>
  <si>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</si>
  <si>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</si>
  <si>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</si>
  <si>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</si>
  <si>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</si>
  <si>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</si>
  <si>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</si>
  <si>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</si>
  <si>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</si>
  <si>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</si>
  <si>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</si>
  <si>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</si>
  <si>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</si>
  <si>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</si>
  <si>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</si>
  <si>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</si>
  <si>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</si>
  <si>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</si>
  <si>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</si>
  <si>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</si>
  <si>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</si>
  <si>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</si>
  <si>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</si>
  <si>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</si>
  <si>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</si>
  <si>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</si>
  <si>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</si>
  <si>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</si>
  <si>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</si>
  <si>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</si>
  <si>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</si>
  <si>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</si>
  <si>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</si>
  <si>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</si>
  <si>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</si>
  <si>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</si>
  <si>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</si>
  <si>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</si>
  <si>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</si>
  <si>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</si>
  <si>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</si>
  <si>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</si>
  <si>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</si>
  <si>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</si>
  <si>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</si>
  <si>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</si>
  <si>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</si>
  <si>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</si>
  <si>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</si>
  <si>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</si>
  <si>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</si>
  <si>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</si>
  <si>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</si>
  <si>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</si>
  <si>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</si>
  <si>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</si>
  <si>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</si>
  <si>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</si>
  <si>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</si>
  <si>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</si>
  <si>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</si>
  <si>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</si>
  <si>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</si>
  <si>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</si>
  <si>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</si>
  <si>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</si>
  <si>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</si>
  <si>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</si>
  <si>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</si>
  <si>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</si>
  <si>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</si>
  <si>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</si>
  <si>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</si>
  <si>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</si>
  <si>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</si>
  <si>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</si>
  <si>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</si>
  <si>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</si>
  <si>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</si>
  <si>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</si>
  <si>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</si>
  <si>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</si>
  <si>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</si>
  <si>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</si>
  <si>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</si>
  <si>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</si>
  <si>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</si>
  <si>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</si>
  <si>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</si>
  <si>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</si>
  <si>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</si>
  <si>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</si>
  <si>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</si>
  <si>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</si>
  <si>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</si>
  <si>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</si>
  <si>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</si>
  <si>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</si>
  <si>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</si>
  <si>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</si>
  <si>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</si>
  <si>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</si>
  <si>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</si>
  <si>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</si>
  <si>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</si>
  <si>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</si>
  <si>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</si>
  <si>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</si>
  <si>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</si>
  <si>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</si>
  <si>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</si>
  <si>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</si>
  <si>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</si>
  <si>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</si>
  <si>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</si>
  <si>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</si>
  <si>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</si>
  <si>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</si>
  <si>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</si>
  <si>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</si>
  <si>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</si>
  <si>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</si>
  <si>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</si>
  <si>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</si>
  <si>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</si>
  <si>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</si>
  <si>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</si>
  <si>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</si>
  <si>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</si>
  <si>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</si>
  <si>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</si>
  <si>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</si>
  <si>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</si>
  <si>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</si>
  <si>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</si>
  <si>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</si>
  <si>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</si>
  <si>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</si>
  <si>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</si>
  <si>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</si>
  <si>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</si>
  <si>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</si>
  <si>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</si>
  <si>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</si>
  <si>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</si>
  <si>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</si>
  <si>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</si>
  <si>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</si>
  <si>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</si>
  <si>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</si>
  <si>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</si>
  <si>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</si>
  <si>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</si>
  <si>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</si>
  <si>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</si>
  <si>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</si>
  <si>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</si>
  <si>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</si>
  <si>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</si>
  <si>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</si>
  <si>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</si>
  <si>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</si>
  <si>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</si>
  <si>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</si>
  <si>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</si>
  <si>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</si>
  <si>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</si>
  <si>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</si>
  <si>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</si>
  <si>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</si>
  <si>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</si>
  <si>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</si>
  <si>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</si>
  <si>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</si>
  <si>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</si>
  <si>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</si>
  <si>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</si>
  <si>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</si>
  <si>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</si>
  <si>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</si>
  <si>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</si>
  <si>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</si>
  <si>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</si>
  <si>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</si>
  <si>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</si>
  <si>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</si>
  <si>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</si>
  <si>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</si>
  <si>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</si>
  <si>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</si>
  <si>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</si>
  <si>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</si>
  <si>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</si>
  <si>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</si>
  <si>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</si>
  <si>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</si>
  <si>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</si>
  <si>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</si>
  <si>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</si>
  <si>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</si>
  <si>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</si>
  <si>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</si>
  <si>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</si>
  <si>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</si>
  <si>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</si>
  <si>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</si>
  <si>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</si>
  <si>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</si>
  <si>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</si>
  <si>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</si>
  <si>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</si>
  <si>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</si>
  <si>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</si>
  <si>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</si>
  <si>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</si>
  <si>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</si>
  <si>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</si>
  <si>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</si>
  <si>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</si>
  <si>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</si>
  <si>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</si>
  <si>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</si>
  <si>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</si>
  <si>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</si>
  <si>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</si>
  <si>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</si>
  <si>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</si>
  <si>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</si>
  <si>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</si>
  <si>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</si>
  <si>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</si>
  <si>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</si>
  <si>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</si>
  <si>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</si>
  <si>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</si>
  <si>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</si>
  <si>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</si>
  <si>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</si>
  <si>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</si>
  <si>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</si>
  <si>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</si>
  <si>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</si>
  <si>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</si>
  <si>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</si>
  <si>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</si>
  <si>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</si>
  <si>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</si>
  <si>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</si>
  <si>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</si>
  <si>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</si>
  <si>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</si>
  <si>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</si>
  <si>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</si>
  <si>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</si>
  <si>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</si>
  <si>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</si>
  <si>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</si>
  <si>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</si>
  <si>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</si>
  <si>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</si>
  <si>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</si>
  <si>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</si>
  <si>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</si>
  <si>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</si>
  <si>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</si>
  <si>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</si>
  <si>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</si>
  <si>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</si>
  <si>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</si>
  <si>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</si>
  <si>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</si>
  <si>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</si>
  <si>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</si>
  <si>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</si>
  <si>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</si>
  <si>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</si>
  <si>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</si>
  <si>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</si>
  <si>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</si>
  <si>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</si>
  <si>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</si>
  <si>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</si>
  <si>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</si>
  <si>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</si>
  <si>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</si>
  <si>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</si>
  <si>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</si>
  <si>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</si>
  <si>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</si>
  <si>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</si>
  <si>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</si>
  <si>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</si>
  <si>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</si>
  <si>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</si>
  <si>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</si>
  <si>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</si>
  <si>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</si>
  <si>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</si>
  <si>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</si>
  <si>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</si>
  <si>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</si>
  <si>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</si>
  <si>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</si>
  <si>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</si>
  <si>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</si>
  <si>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</si>
  <si>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</si>
  <si>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</si>
  <si>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</si>
  <si>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</si>
  <si>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</si>
  <si>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</si>
  <si>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</si>
  <si>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</si>
  <si>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</si>
  <si>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</si>
  <si>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</si>
  <si>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</si>
  <si>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</si>
  <si>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</si>
  <si>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</si>
  <si>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</si>
  <si>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</si>
  <si>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</si>
  <si>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</si>
  <si>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</si>
  <si>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</si>
  <si>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</si>
  <si>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</si>
  <si>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</si>
  <si>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</si>
  <si>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</si>
  <si>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</si>
  <si>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</si>
  <si>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</si>
  <si>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</si>
  <si>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</si>
  <si>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</si>
  <si>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</si>
  <si>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</si>
  <si>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</si>
  <si>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</si>
  <si>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</si>
  <si>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</si>
  <si>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</si>
  <si>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</si>
  <si>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</si>
  <si>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</si>
  <si>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</si>
  <si>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</si>
  <si>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</si>
  <si>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</si>
  <si>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</si>
  <si>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</si>
  <si>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</si>
  <si>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</si>
  <si>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</si>
  <si>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</si>
  <si>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</si>
  <si>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</si>
  <si>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</si>
  <si>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</si>
  <si>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</si>
  <si>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</si>
  <si>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</si>
  <si>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</si>
  <si>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</si>
  <si>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</si>
  <si>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</si>
  <si>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</si>
  <si>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</si>
  <si>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</si>
  <si>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</si>
  <si>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</si>
  <si>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</si>
  <si>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</si>
  <si>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</si>
  <si>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</si>
  <si>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</si>
  <si>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</si>
  <si>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</si>
  <si>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</si>
  <si>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</si>
  <si>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</si>
  <si>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</si>
  <si>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</si>
  <si>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</si>
  <si>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</si>
  <si>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</si>
  <si>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</si>
  <si>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</si>
  <si>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</si>
  <si>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</si>
  <si>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</si>
  <si>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</si>
  <si>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</si>
  <si>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</si>
  <si>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</si>
  <si>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</si>
  <si>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</si>
  <si>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</si>
  <si>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</si>
  <si>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</si>
  <si>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</si>
  <si>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</si>
  <si>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</si>
  <si>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</si>
  <si>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</si>
  <si>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</si>
  <si>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</si>
  <si>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</si>
  <si>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</si>
  <si>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</si>
  <si>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</si>
  <si>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</si>
  <si>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</si>
  <si>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</si>
  <si>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</si>
  <si>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</si>
  <si>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</si>
  <si>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</si>
  <si>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</si>
  <si>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</si>
  <si>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</si>
  <si>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</si>
  <si>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</si>
  <si>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</si>
  <si>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</si>
  <si>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</si>
  <si>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</si>
  <si>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</si>
  <si>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</si>
  <si>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</si>
  <si>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</si>
  <si>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</si>
  <si>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</si>
  <si>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</si>
  <si>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</si>
  <si>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</si>
  <si>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</si>
  <si>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</si>
  <si>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</si>
  <si>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</si>
  <si>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</si>
  <si>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</si>
  <si>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</si>
  <si>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</si>
  <si>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</si>
  <si>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</si>
  <si>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</si>
  <si>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</si>
  <si>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</si>
  <si>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</si>
  <si>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</si>
  <si>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</si>
  <si>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</si>
  <si>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</si>
  <si>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</si>
  <si>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</si>
  <si>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</si>
  <si>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</si>
  <si>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</si>
  <si>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</si>
  <si>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</si>
  <si>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</si>
  <si>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</si>
  <si>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</si>
  <si>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</si>
  <si>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</si>
  <si>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</si>
  <si>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</si>
  <si>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</si>
  <si>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</si>
  <si>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</si>
  <si>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</si>
  <si>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</si>
  <si>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</si>
  <si>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</si>
  <si>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</si>
  <si>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</si>
  <si>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</si>
  <si>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</si>
  <si>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</si>
  <si>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</si>
  <si>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</si>
  <si>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</si>
  <si>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</si>
  <si>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</si>
  <si>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</si>
  <si>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</si>
  <si>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</si>
  <si>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</si>
  <si>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</si>
  <si>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</si>
  <si>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</si>
  <si>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</si>
  <si>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</si>
  <si>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</si>
  <si>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</si>
  <si>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</si>
  <si>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</si>
  <si>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</si>
  <si>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</si>
  <si>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</si>
  <si>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</si>
  <si>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</si>
  <si>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</si>
  <si>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</si>
  <si>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</si>
  <si>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</si>
  <si>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</si>
  <si>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</si>
  <si>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</si>
  <si>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</si>
  <si>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</si>
  <si>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</si>
  <si>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</si>
  <si>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</si>
  <si>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</si>
  <si>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</si>
  <si>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</si>
  <si>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</si>
  <si>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</si>
  <si>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</si>
  <si>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</si>
  <si>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</si>
  <si>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</si>
  <si>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</si>
  <si>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</si>
  <si>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</si>
  <si>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</si>
  <si>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</si>
  <si>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</si>
  <si>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</si>
  <si>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</si>
  <si>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</si>
  <si>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</si>
  <si>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</si>
  <si>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</si>
  <si>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</si>
  <si>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</si>
  <si>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</si>
  <si>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</si>
  <si>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</si>
  <si>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</si>
  <si>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</si>
  <si>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</si>
  <si>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</si>
  <si>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</si>
  <si>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</si>
  <si>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</si>
  <si>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</si>
  <si>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</si>
  <si>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</si>
  <si>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</si>
  <si>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</si>
  <si>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</si>
  <si>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</si>
  <si>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</si>
  <si>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</si>
  <si>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</si>
  <si>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</si>
  <si>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</si>
  <si>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</si>
  <si>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</si>
  <si>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</si>
  <si>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</si>
  <si>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</si>
  <si>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</si>
  <si>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</si>
  <si>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</si>
  <si>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</si>
  <si>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</si>
  <si>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</si>
  <si>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</si>
  <si>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</si>
  <si>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</si>
  <si>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</si>
  <si>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</si>
  <si>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</si>
  <si>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</si>
  <si>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</si>
  <si>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</si>
  <si>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</si>
  <si>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</si>
  <si>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</si>
  <si>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</si>
  <si>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</si>
  <si>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</si>
  <si>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</si>
  <si>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</si>
  <si>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</si>
  <si>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</si>
  <si>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</si>
  <si>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</si>
  <si>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</si>
  <si>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</si>
  <si>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</si>
  <si>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</si>
  <si>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</si>
  <si>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</si>
  <si>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</si>
  <si>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</si>
  <si>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</si>
  <si>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</si>
  <si>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</si>
  <si>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</si>
  <si>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</si>
  <si>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</si>
  <si>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</si>
  <si>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</si>
  <si>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</si>
  <si>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</si>
  <si>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</si>
  <si>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</si>
  <si>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</si>
  <si>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</si>
  <si>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</si>
  <si>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</si>
  <si>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</si>
  <si>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</si>
  <si>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</si>
  <si>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</si>
  <si>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</si>
  <si>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</si>
  <si>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</si>
  <si>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</si>
  <si>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</si>
  <si>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</si>
  <si>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</si>
  <si>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</si>
  <si>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</si>
  <si>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</si>
  <si>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</si>
  <si>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</si>
  <si>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</si>
  <si>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</si>
  <si>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</si>
  <si>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</si>
  <si>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</si>
  <si>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</si>
  <si>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</si>
  <si>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</si>
  <si>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</si>
  <si>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</si>
  <si>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</si>
  <si>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</si>
  <si>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</si>
  <si>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</si>
  <si>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</si>
  <si>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</si>
  <si>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</si>
  <si>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</si>
  <si>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</si>
  <si>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</si>
  <si>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</si>
  <si>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</si>
  <si>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</si>
  <si>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</si>
  <si>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</si>
  <si>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</si>
  <si>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</si>
  <si>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</si>
  <si>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</si>
  <si>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</si>
  <si>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</si>
  <si>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</si>
  <si>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</si>
  <si>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</si>
  <si>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</si>
  <si>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</si>
  <si>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</si>
  <si>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</si>
  <si>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</si>
  <si>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</si>
  <si>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</si>
  <si>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</si>
  <si>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</si>
  <si>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</si>
  <si>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</si>
  <si>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</si>
  <si>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</si>
  <si>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</si>
  <si>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</si>
  <si>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</si>
  <si>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</si>
  <si>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</si>
  <si>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</si>
  <si>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</si>
  <si>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</si>
  <si>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</si>
  <si>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</si>
  <si>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</si>
  <si>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</si>
  <si>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</si>
  <si>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</si>
  <si>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</si>
  <si>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</si>
  <si>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</si>
  <si>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</si>
  <si>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</si>
  <si>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</si>
  <si>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</si>
  <si>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</si>
  <si>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</si>
  <si>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</si>
  <si>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</si>
  <si>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</si>
  <si>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</si>
  <si>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</si>
  <si>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</si>
  <si>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</si>
  <si>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</si>
  <si>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</si>
  <si>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</si>
  <si>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</si>
  <si>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</si>
  <si>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</si>
  <si>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</si>
  <si>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</si>
  <si>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</si>
  <si>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</si>
  <si>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</si>
  <si>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</si>
  <si>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</si>
  <si>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</si>
  <si>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</si>
  <si>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</si>
  <si>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</si>
  <si>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</si>
  <si>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</si>
  <si>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</si>
  <si>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</si>
  <si>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</si>
  <si>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</si>
  <si>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</si>
  <si>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</si>
  <si>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</si>
  <si>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</si>
  <si>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</si>
  <si>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</si>
  <si>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</si>
  <si>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</si>
  <si>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</si>
  <si>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</si>
  <si>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</si>
  <si>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</si>
  <si>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</si>
  <si>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</si>
  <si>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</si>
  <si>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</si>
  <si>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</si>
  <si>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</si>
  <si>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</si>
  <si>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</si>
  <si>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</si>
  <si>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</si>
  <si>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</si>
  <si>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</si>
  <si>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</si>
  <si>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</si>
  <si>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</si>
  <si>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</si>
  <si>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</si>
  <si>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</si>
  <si>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</si>
  <si>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</si>
  <si>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</si>
  <si>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</si>
  <si>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</si>
  <si>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</si>
  <si>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</si>
  <si>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</si>
  <si>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</si>
  <si>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</si>
  <si>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</si>
  <si>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</si>
  <si>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</si>
  <si>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</si>
  <si>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</si>
  <si>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</si>
  <si>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</si>
  <si>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</si>
  <si>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</si>
  <si>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</si>
  <si>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</si>
  <si>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</si>
  <si>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</si>
  <si>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</si>
  <si>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</si>
  <si>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</si>
  <si>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</si>
  <si>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</si>
  <si>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</si>
  <si>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</si>
  <si>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</si>
  <si>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</si>
  <si>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</si>
  <si>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</si>
  <si>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</si>
  <si>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</si>
  <si>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</si>
  <si>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</si>
  <si>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</si>
  <si>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</si>
  <si>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</si>
  <si>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</si>
  <si>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</si>
  <si>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</si>
  <si>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</si>
  <si>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</si>
  <si>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</si>
  <si>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</si>
  <si>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</si>
  <si>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</si>
  <si>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</si>
  <si>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</si>
  <si>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</si>
  <si>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</si>
  <si>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</si>
  <si>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</si>
  <si>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</si>
  <si>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</si>
  <si>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</si>
  <si>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</si>
  <si>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</si>
  <si>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</si>
  <si>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</si>
  <si>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</si>
  <si>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</si>
  <si>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</si>
  <si>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</si>
  <si>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</si>
  <si>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</si>
  <si>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</si>
  <si>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</si>
  <si>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</si>
  <si>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</si>
  <si>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</si>
  <si>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</si>
  <si>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</si>
  <si>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</si>
  <si>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</si>
  <si>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</si>
  <si>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</si>
  <si>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</si>
  <si>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</si>
  <si>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</si>
  <si>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</si>
  <si>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</si>
  <si>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</si>
  <si>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</si>
  <si>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</si>
  <si>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</si>
  <si>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</si>
  <si>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</si>
  <si>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</si>
  <si>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</si>
  <si>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</si>
  <si>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</si>
  <si>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</si>
  <si>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</si>
  <si>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</si>
  <si>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</si>
  <si>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</si>
  <si>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</si>
  <si>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</si>
  <si>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</si>
  <si>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</si>
  <si>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</si>
  <si>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</si>
  <si>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</si>
  <si>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</si>
  <si>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</si>
  <si>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</si>
  <si>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</si>
  <si>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</si>
  <si>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</si>
  <si>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</si>
  <si>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</si>
  <si>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</si>
  <si>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</si>
  <si>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</si>
  <si>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</si>
  <si>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</si>
  <si>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</si>
  <si>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</si>
  <si>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</si>
  <si>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</si>
  <si>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</si>
  <si>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</si>
  <si>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</si>
  <si>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</si>
  <si>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</si>
  <si>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</si>
  <si>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</si>
  <si>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</si>
  <si>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</si>
  <si>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</si>
  <si>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</si>
  <si>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</si>
  <si>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</si>
  <si>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</si>
  <si>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</si>
  <si>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</si>
  <si>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</si>
  <si>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</si>
  <si>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</si>
  <si>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</si>
  <si>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</si>
  <si>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</si>
  <si>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</si>
  <si>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</si>
  <si>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</si>
  <si>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</si>
  <si>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</si>
  <si>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</si>
  <si>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</si>
  <si>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</si>
  <si>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</si>
  <si>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</si>
  <si>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</si>
  <si>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</si>
  <si>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</si>
  <si>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</si>
  <si>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</si>
  <si>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</si>
  <si>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</si>
  <si>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</si>
  <si>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</si>
  <si>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</si>
  <si>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</si>
  <si>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</si>
  <si>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</si>
  <si>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</si>
  <si>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</si>
  <si>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</si>
  <si>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</si>
  <si>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</si>
  <si>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</si>
  <si>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</si>
  <si>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</si>
  <si>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</si>
  <si>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</si>
  <si>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</si>
  <si>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</si>
  <si>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</si>
  <si>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</si>
  <si>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</si>
  <si>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</si>
  <si>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</si>
  <si>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</si>
  <si>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</si>
  <si>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</si>
  <si>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</si>
  <si>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</si>
  <si>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</si>
  <si>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</si>
  <si>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</si>
  <si>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</si>
  <si>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</si>
  <si>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</si>
  <si>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</si>
  <si>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</si>
  <si>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</si>
  <si>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</si>
  <si>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</si>
  <si>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</si>
  <si>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</si>
  <si>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</si>
  <si>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</si>
  <si>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</si>
  <si>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</si>
  <si>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</si>
  <si>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</si>
  <si>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</si>
  <si>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</si>
  <si>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</si>
  <si>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</si>
  <si>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</si>
  <si>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</si>
  <si>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</si>
  <si>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</si>
  <si>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</si>
  <si>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</si>
  <si>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</si>
  <si>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</si>
  <si>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</si>
  <si>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</si>
  <si>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</si>
  <si>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</si>
  <si>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</si>
  <si>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</si>
  <si>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</si>
  <si>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</si>
  <si>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</si>
  <si>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</si>
  <si>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</si>
  <si>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</si>
  <si>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</si>
  <si>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</si>
  <si>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</si>
  <si>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</si>
  <si>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</si>
  <si>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</si>
  <si>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</si>
  <si>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</si>
  <si>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</si>
  <si>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</si>
  <si>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</si>
  <si>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</si>
  <si>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</si>
  <si>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</si>
  <si>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</si>
  <si>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</si>
  <si>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</si>
  <si>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</si>
  <si>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</si>
  <si>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</si>
  <si>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</si>
  <si>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</si>
  <si>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</si>
  <si>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</si>
  <si>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</si>
  <si>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</si>
  <si>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</si>
  <si>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</si>
  <si>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</si>
  <si>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</si>
  <si>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</si>
  <si>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</si>
  <si>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</si>
  <si>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</si>
  <si>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</si>
  <si>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</si>
  <si>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</si>
  <si>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</si>
  <si>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</si>
  <si>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</si>
  <si>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</si>
  <si>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</si>
  <si>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</si>
  <si>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</si>
  <si>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</si>
  <si>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</si>
  <si>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</si>
  <si>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</si>
  <si>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</si>
  <si>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</si>
  <si>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</si>
  <si>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</si>
  <si>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</si>
  <si>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</si>
  <si>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</si>
  <si>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</si>
  <si>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</si>
  <si>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</si>
  <si>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</si>
  <si>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</si>
  <si>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</si>
  <si>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</si>
  <si>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</si>
  <si>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</si>
  <si>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</si>
  <si>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</si>
  <si>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</si>
  <si>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</si>
  <si>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</si>
  <si>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</si>
  <si>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</si>
  <si>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</si>
  <si>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</si>
  <si>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</si>
  <si>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</si>
  <si>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</si>
  <si>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</si>
  <si>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</si>
  <si>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</si>
  <si>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</si>
  <si>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</si>
  <si>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</si>
  <si>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</si>
  <si>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</si>
  <si>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</si>
  <si>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</si>
  <si>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</si>
  <si>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</si>
  <si>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</si>
  <si>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</si>
  <si>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</si>
  <si>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</si>
  <si>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</si>
  <si>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</si>
  <si>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</si>
  <si>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</si>
  <si>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</si>
  <si>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</si>
  <si>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</si>
  <si>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</si>
  <si>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</si>
  <si>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</si>
  <si>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</si>
  <si>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</si>
  <si>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</si>
  <si>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</si>
  <si>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</si>
  <si>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</si>
  <si>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</si>
  <si>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</si>
  <si>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</si>
  <si>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</si>
  <si>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</si>
  <si>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</si>
  <si>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</si>
  <si>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</si>
  <si>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</si>
  <si>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</si>
  <si>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</si>
  <si>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</si>
  <si>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</si>
  <si>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</si>
  <si>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</si>
  <si>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</si>
  <si>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</si>
  <si>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</si>
  <si>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</si>
  <si>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</si>
  <si>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</si>
  <si>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</si>
  <si>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</si>
  <si>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</si>
  <si>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</si>
  <si>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</si>
  <si>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</si>
  <si>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</si>
  <si>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</si>
  <si>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</si>
  <si>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</si>
  <si>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</si>
  <si>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</si>
  <si>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</si>
  <si>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</si>
  <si>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</si>
  <si>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</si>
  <si>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</si>
  <si>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</si>
  <si>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</si>
  <si>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</si>
  <si>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</si>
  <si>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</si>
  <si>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</si>
  <si>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</si>
  <si>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</si>
  <si>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</si>
  <si>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</si>
  <si>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</si>
  <si>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</si>
  <si>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</si>
  <si>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</si>
  <si>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</si>
  <si>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</si>
  <si>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</si>
  <si>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</si>
  <si>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</si>
  <si>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</si>
  <si>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</si>
  <si>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</si>
  <si>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</si>
  <si>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</si>
  <si>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</si>
  <si>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</si>
  <si>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</si>
  <si>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</si>
  <si>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</si>
  <si>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</si>
  <si>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</si>
  <si>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</si>
  <si>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</si>
  <si>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</si>
  <si>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</si>
  <si>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</si>
  <si>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</si>
  <si>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</si>
  <si>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</si>
  <si>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</si>
  <si>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</si>
  <si>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</si>
  <si>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</si>
  <si>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</si>
  <si>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</si>
  <si>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</si>
  <si>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</si>
  <si>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</si>
  <si>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</si>
  <si>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</si>
  <si>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</si>
  <si>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</si>
  <si>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</si>
  <si>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</si>
  <si>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</si>
  <si>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</si>
  <si>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</si>
  <si>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</si>
  <si>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</si>
  <si>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</si>
  <si>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</si>
  <si>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</si>
  <si>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</si>
  <si>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</si>
  <si>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</si>
  <si>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</si>
  <si>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</si>
  <si>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</si>
  <si>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</si>
  <si>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</si>
  <si>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</si>
  <si>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</si>
  <si>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</si>
  <si>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</si>
  <si>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</si>
  <si>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</si>
  <si>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</si>
  <si>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</si>
  <si>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</si>
  <si>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</si>
  <si>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</si>
  <si>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</si>
  <si>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</si>
  <si>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</si>
  <si>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</si>
  <si>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</si>
  <si>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</si>
  <si>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</si>
  <si>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</si>
  <si>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</si>
  <si>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</si>
  <si>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</si>
  <si>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</si>
  <si>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</si>
  <si>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</si>
  <si>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</si>
  <si>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</si>
  <si>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</si>
  <si>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</si>
  <si>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</si>
  <si>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</si>
  <si>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</si>
  <si>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</si>
  <si>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</si>
  <si>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</si>
  <si>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</si>
  <si>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</si>
  <si>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</si>
  <si>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</si>
  <si>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</si>
  <si>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</si>
  <si>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</si>
  <si>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</si>
  <si>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</si>
  <si>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</si>
  <si>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</si>
  <si>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</si>
  <si>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</si>
  <si>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</si>
  <si>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</si>
  <si>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</si>
  <si>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</si>
  <si>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</si>
  <si>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</si>
  <si>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</si>
  <si>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</si>
  <si>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</si>
  <si>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</si>
  <si>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</si>
  <si>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</si>
  <si>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</si>
  <si>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</si>
  <si>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</si>
  <si>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</si>
  <si>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</si>
  <si>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</si>
  <si>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</si>
  <si>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</si>
  <si>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</si>
  <si>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</si>
  <si>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</si>
  <si>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</si>
  <si>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</si>
  <si>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</si>
  <si>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</si>
  <si>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</si>
  <si>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</si>
  <si>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</si>
  <si>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</si>
  <si>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</si>
  <si>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</si>
  <si>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</si>
  <si>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</si>
  <si>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</si>
  <si>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</si>
  <si>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</si>
  <si>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</si>
  <si>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</si>
  <si>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</si>
  <si>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</si>
  <si>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</si>
  <si>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</si>
  <si>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</si>
  <si>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</si>
  <si>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</si>
  <si>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</si>
  <si>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</si>
  <si>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</si>
  <si>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</si>
  <si>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</si>
  <si>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</si>
  <si>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</si>
  <si>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</si>
  <si>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</si>
  <si>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</si>
  <si>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</si>
  <si>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</si>
  <si>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</si>
  <si>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</si>
  <si>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</si>
  <si>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</si>
  <si>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</si>
  <si>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</si>
  <si>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</si>
  <si>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</si>
  <si>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</si>
  <si>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</si>
  <si>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</si>
  <si>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</si>
  <si>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</si>
  <si>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</si>
  <si>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</si>
  <si>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</si>
  <si>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</si>
  <si>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</si>
  <si>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</si>
  <si>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</si>
  <si>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</si>
  <si>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</si>
  <si>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</si>
  <si>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</si>
  <si>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</si>
  <si>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</si>
  <si>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</si>
  <si>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</si>
  <si>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</si>
  <si>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</si>
  <si>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</si>
  <si>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</si>
  <si>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</si>
  <si>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</si>
  <si>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</si>
  <si>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</si>
  <si>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</si>
  <si>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</si>
  <si>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</si>
  <si>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</si>
  <si>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</si>
  <si>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</si>
  <si>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</si>
  <si>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</si>
  <si>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</si>
  <si>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</si>
  <si>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</si>
  <si>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</si>
  <si>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</si>
  <si>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</si>
  <si>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</si>
  <si>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</si>
  <si>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</si>
  <si>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</si>
  <si>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</si>
  <si>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</si>
  <si>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</si>
  <si>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</si>
  <si>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</si>
  <si>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</si>
  <si>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</si>
  <si>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</si>
  <si>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</si>
  <si>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</si>
  <si>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</si>
  <si>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</si>
  <si>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</si>
  <si>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</si>
  <si>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</si>
  <si>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</si>
  <si>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</si>
  <si>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</si>
  <si>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</si>
  <si>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</si>
  <si>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</si>
  <si>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</si>
  <si>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</si>
  <si>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</si>
  <si>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</si>
  <si>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</si>
  <si>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</si>
  <si>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</si>
  <si>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</si>
  <si>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</si>
  <si>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</si>
  <si>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</si>
  <si>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</si>
  <si>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</si>
  <si>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</si>
  <si>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</si>
  <si>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</si>
  <si>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</si>
  <si>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</si>
  <si>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</si>
  <si>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</si>
  <si>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</si>
  <si>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</si>
  <si>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</si>
  <si>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</si>
  <si>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</si>
  <si>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</si>
  <si>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</si>
  <si>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</si>
  <si>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</si>
  <si>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</si>
  <si>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</si>
  <si>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</si>
  <si>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</si>
  <si>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</si>
  <si>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</si>
  <si>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</si>
  <si>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</si>
  <si>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</si>
  <si>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</si>
  <si>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</si>
  <si>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</si>
  <si>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</si>
  <si>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</si>
  <si>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</si>
  <si>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</si>
  <si>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</si>
  <si>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</si>
  <si>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</si>
  <si>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</si>
  <si>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</si>
  <si>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</si>
  <si>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</si>
  <si>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</si>
  <si>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</si>
  <si>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</si>
  <si>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</si>
  <si>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</si>
  <si>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</si>
  <si>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</si>
  <si>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</si>
  <si>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</si>
  <si>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</si>
  <si>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</si>
  <si>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</si>
  <si>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</si>
  <si>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</si>
  <si>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</si>
  <si>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</si>
  <si>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</si>
  <si>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</si>
  <si>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</si>
  <si>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</si>
  <si>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</si>
  <si>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</si>
  <si>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</si>
  <si>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</si>
  <si>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</si>
  <si>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</si>
  <si>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</si>
  <si>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</si>
  <si>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</si>
  <si>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</si>
  <si>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</si>
  <si>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</si>
  <si>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</si>
  <si>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</si>
  <si>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</si>
  <si>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</si>
  <si>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</si>
  <si>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</si>
  <si>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</si>
  <si>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</si>
  <si>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</si>
  <si>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</si>
  <si>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</si>
  <si>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</si>
  <si>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</si>
  <si>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</si>
  <si>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</si>
  <si>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</si>
  <si>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</si>
  <si>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</si>
  <si>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</si>
  <si>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</si>
  <si>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</si>
  <si>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</si>
  <si>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</si>
  <si>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</si>
  <si>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</si>
  <si>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</si>
  <si>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</si>
  <si>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</si>
  <si>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</si>
  <si>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</si>
  <si>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</si>
  <si>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</si>
  <si>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</si>
  <si>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</si>
  <si>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</si>
  <si>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</si>
  <si>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</si>
  <si>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</si>
  <si>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</si>
  <si>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</si>
  <si>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</si>
  <si>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</si>
  <si>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</si>
  <si>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</si>
  <si>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</si>
  <si>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</si>
  <si>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</si>
  <si>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</si>
  <si>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</si>
  <si>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</si>
  <si>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</si>
  <si>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</si>
  <si>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</si>
  <si>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</si>
  <si>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</si>
  <si>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</si>
  <si>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</si>
  <si>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</si>
  <si>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</si>
  <si>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</si>
  <si>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</si>
  <si>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</si>
  <si>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</si>
  <si>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</si>
  <si>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</si>
  <si>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</si>
  <si>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</si>
  <si>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</si>
  <si>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</si>
  <si>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</si>
  <si>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</si>
  <si>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</si>
  <si>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</si>
  <si>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</si>
  <si>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</si>
  <si>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</si>
  <si>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</si>
  <si>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</si>
  <si>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</si>
  <si>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</si>
  <si>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</si>
  <si>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</si>
  <si>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</si>
  <si>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</si>
  <si>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</si>
  <si>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</si>
  <si>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</si>
  <si>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</si>
  <si>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</si>
  <si>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</si>
  <si>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</si>
  <si>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</si>
  <si>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</si>
  <si>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</si>
  <si>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</si>
  <si>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</si>
  <si>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</si>
  <si>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</si>
  <si>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</si>
  <si>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</si>
  <si>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</si>
  <si>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</si>
  <si>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</si>
  <si>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</si>
  <si>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</si>
  <si>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</si>
  <si>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</si>
  <si>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</si>
  <si>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</si>
  <si>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</si>
  <si>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</si>
  <si>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</si>
  <si>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</si>
  <si>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</si>
  <si>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</si>
  <si>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</si>
  <si>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</si>
  <si>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</si>
  <si>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</si>
  <si>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</si>
  <si>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</si>
  <si>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</si>
  <si>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</si>
  <si>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</si>
  <si>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</si>
  <si>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</si>
  <si>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</si>
  <si>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</si>
  <si>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</si>
  <si>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</si>
  <si>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</si>
  <si>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</si>
  <si>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</si>
  <si>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</si>
  <si>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</si>
  <si>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</si>
  <si>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</si>
  <si>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</si>
  <si>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</si>
  <si>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</si>
  <si>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</si>
  <si>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</si>
  <si>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</si>
  <si>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</si>
  <si>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</si>
  <si>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</si>
  <si>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</si>
  <si>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</si>
  <si>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</si>
  <si>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</si>
  <si>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</si>
  <si>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</si>
  <si>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</si>
  <si>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</si>
  <si>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</si>
  <si>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</si>
  <si>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</si>
  <si>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</si>
  <si>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</si>
  <si>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</si>
  <si>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</si>
  <si>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</si>
  <si>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</si>
  <si>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</si>
  <si>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</si>
  <si>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</si>
  <si>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</si>
  <si>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</si>
  <si>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</si>
  <si>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</si>
  <si>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</si>
  <si>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</si>
  <si>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</si>
  <si>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</si>
  <si>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</si>
  <si>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</si>
  <si>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</si>
  <si>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</si>
  <si>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</si>
  <si>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</si>
  <si>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</si>
  <si>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</si>
  <si>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</si>
  <si>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</si>
  <si>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</si>
  <si>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</si>
  <si>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</si>
  <si>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</si>
  <si>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</si>
  <si>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</si>
  <si>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</si>
  <si>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</si>
  <si>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</si>
  <si>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</si>
  <si>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</si>
  <si>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</si>
  <si>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</si>
  <si>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</si>
  <si>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</si>
  <si>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</si>
  <si>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</si>
  <si>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</si>
  <si>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</si>
  <si>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</si>
  <si>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</si>
  <si>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</si>
  <si>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</si>
  <si>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</si>
  <si>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</si>
  <si>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</si>
  <si>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</si>
  <si>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</si>
  <si>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</si>
  <si>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</si>
  <si>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</si>
  <si>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</si>
  <si>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</si>
  <si>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</si>
  <si>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</si>
  <si>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</si>
  <si>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</si>
  <si>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</si>
  <si>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</si>
  <si>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</si>
  <si>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</si>
  <si>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</si>
  <si>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</si>
  <si>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</si>
  <si>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</si>
  <si>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</si>
  <si>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</si>
  <si>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</si>
  <si>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</si>
  <si>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</si>
  <si>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</si>
  <si>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</si>
  <si>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</si>
  <si>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</si>
  <si>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</si>
  <si>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</si>
  <si>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</si>
  <si>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</si>
  <si>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</si>
  <si>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</si>
  <si>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</si>
  <si>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</si>
  <si>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</si>
  <si>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</si>
  <si>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</si>
  <si>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</si>
  <si>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</si>
  <si>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</si>
  <si>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</si>
  <si>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</si>
  <si>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</si>
  <si>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</si>
  <si>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</si>
  <si>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</si>
  <si>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</si>
  <si>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</si>
  <si>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</si>
  <si>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</si>
  <si>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</si>
  <si>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</si>
  <si>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</si>
  <si>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</si>
  <si>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</si>
  <si>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</si>
  <si>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</si>
  <si>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</si>
  <si>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</si>
  <si>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</si>
  <si>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</si>
  <si>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</si>
  <si>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</si>
  <si>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</si>
  <si>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</si>
  <si>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</si>
  <si>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</si>
  <si>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</si>
  <si>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</si>
  <si>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</si>
  <si>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</si>
  <si>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</si>
  <si>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</si>
  <si>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</si>
  <si>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</si>
  <si>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</si>
  <si>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</si>
  <si>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</si>
  <si>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</si>
  <si>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</si>
  <si>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</si>
  <si>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</si>
  <si>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</si>
  <si>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</si>
  <si>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</si>
  <si>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</si>
  <si>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</si>
  <si>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</si>
  <si>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</si>
  <si>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</si>
  <si>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</si>
  <si>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</si>
  <si>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</si>
  <si>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</si>
  <si>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</si>
  <si>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</si>
  <si>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</si>
  <si>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</si>
  <si>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</si>
  <si>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</si>
  <si>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</si>
  <si>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</si>
  <si>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</si>
  <si>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</si>
  <si>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</si>
  <si>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</si>
  <si>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</si>
  <si>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</si>
  <si>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</si>
  <si>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</si>
  <si>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</si>
  <si>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</si>
  <si>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</si>
  <si>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</si>
  <si>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</si>
  <si>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</si>
  <si>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</si>
  <si>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</si>
  <si>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</si>
  <si>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</si>
  <si>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</si>
  <si>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</si>
  <si>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</si>
  <si>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</si>
  <si>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</si>
  <si>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</si>
  <si>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</si>
  <si>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</si>
  <si>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</si>
  <si>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</si>
  <si>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</si>
  <si>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</si>
  <si>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</si>
  <si>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</si>
  <si>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</si>
  <si>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</si>
  <si>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</si>
  <si>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</si>
  <si>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</si>
  <si>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</si>
  <si>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</si>
  <si>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</si>
  <si>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</si>
  <si>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</si>
  <si>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</si>
  <si>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</si>
  <si>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</si>
  <si>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</si>
  <si>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</si>
  <si>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</si>
  <si>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</si>
  <si>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</si>
  <si>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</si>
  <si>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</si>
  <si>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</si>
  <si>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</si>
  <si>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</si>
  <si>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</si>
  <si>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</si>
  <si>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</si>
  <si>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</si>
  <si>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</si>
  <si>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</si>
  <si>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</si>
  <si>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</si>
  <si>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</si>
  <si>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</si>
  <si>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</si>
  <si>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</si>
  <si>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</si>
  <si>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</si>
  <si>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</si>
  <si>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</si>
  <si>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</si>
  <si>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</si>
  <si>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</si>
  <si>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</si>
  <si>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</si>
  <si>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</si>
  <si>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</si>
  <si>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</si>
  <si>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</si>
  <si>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</si>
  <si>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</si>
  <si>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</si>
  <si>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</si>
  <si>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</si>
  <si>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</si>
  <si>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</si>
  <si>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</si>
  <si>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</si>
  <si>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</si>
  <si>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</si>
  <si>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</si>
  <si>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</si>
  <si>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</si>
  <si>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</si>
  <si>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</si>
  <si>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</si>
  <si>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</si>
  <si>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</si>
  <si>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</si>
  <si>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</si>
  <si>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</si>
  <si>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</si>
  <si>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</si>
  <si>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</si>
  <si>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</si>
  <si>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</si>
  <si>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</si>
  <si>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</si>
  <si>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</si>
  <si>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</si>
  <si>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</si>
  <si>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</si>
  <si>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</si>
  <si>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</si>
  <si>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</si>
  <si>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</si>
  <si>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</si>
  <si>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</si>
  <si>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</si>
  <si>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</si>
  <si>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</si>
  <si>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</si>
  <si>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</si>
  <si>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</si>
  <si>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</si>
  <si>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</si>
  <si>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</si>
  <si>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</si>
  <si>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</si>
  <si>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</si>
  <si>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</si>
  <si>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</si>
  <si>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</si>
  <si>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</si>
  <si>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</si>
  <si>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</si>
  <si>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</si>
  <si>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</si>
  <si>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</si>
  <si>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</si>
  <si>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</si>
  <si>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</si>
  <si>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</si>
  <si>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</si>
  <si>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</si>
  <si>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</si>
  <si>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</si>
  <si>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</si>
  <si>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</si>
  <si>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</si>
  <si>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</si>
  <si>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</si>
  <si>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</si>
  <si>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</si>
  <si>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</si>
  <si>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</si>
  <si>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</si>
  <si>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</si>
  <si>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</si>
  <si>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</si>
  <si>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</si>
  <si>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</si>
  <si>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</si>
  <si>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</si>
  <si>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</si>
  <si>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</si>
  <si>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</si>
  <si>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</si>
  <si>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</si>
  <si>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</si>
  <si>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</si>
  <si>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</si>
  <si>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</si>
  <si>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</si>
  <si>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</si>
  <si>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</si>
  <si>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</si>
  <si>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</si>
  <si>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</si>
  <si>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</si>
  <si>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</si>
  <si>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</si>
  <si>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</si>
  <si>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</si>
  <si>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</si>
  <si>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</si>
  <si>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</si>
  <si>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</si>
  <si>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</si>
  <si>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</si>
  <si>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</si>
  <si>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</si>
  <si>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</si>
  <si>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</si>
  <si>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</si>
  <si>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</si>
  <si>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</si>
  <si>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</si>
  <si>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</si>
  <si>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</si>
  <si>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</si>
  <si>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</si>
  <si>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</si>
  <si>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</si>
  <si>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</si>
  <si>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</si>
  <si>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</si>
  <si>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</si>
  <si>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</si>
  <si>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</si>
  <si>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</si>
  <si>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</si>
  <si>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</si>
  <si>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</si>
  <si>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</si>
  <si>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</si>
  <si>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</si>
  <si>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</si>
  <si>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</si>
  <si>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</si>
  <si>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</si>
  <si>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</si>
  <si>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</si>
  <si>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</si>
  <si>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</si>
  <si>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</si>
  <si>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</si>
  <si>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</si>
  <si>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</si>
  <si>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</si>
  <si>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</si>
  <si>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</si>
  <si>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</si>
  <si>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</si>
  <si>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</si>
  <si>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</si>
  <si>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</si>
  <si>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</si>
  <si>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</si>
  <si>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</si>
  <si>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</si>
  <si>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</si>
  <si>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</si>
  <si>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</si>
  <si>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</si>
  <si>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</si>
  <si>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</si>
  <si>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</si>
  <si>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</si>
  <si>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</si>
  <si>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</si>
  <si>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</si>
  <si>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</si>
  <si>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</si>
  <si>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</si>
  <si>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</si>
  <si>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</si>
  <si>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</si>
  <si>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</si>
  <si>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</si>
  <si>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</si>
  <si>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</si>
  <si>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</si>
  <si>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</si>
  <si>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</si>
  <si>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</si>
  <si>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</si>
  <si>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</si>
  <si>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</si>
  <si>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</si>
  <si>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</si>
  <si>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</si>
  <si>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</si>
  <si>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</si>
  <si>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</si>
  <si>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</si>
  <si>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</si>
  <si>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</si>
  <si>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</si>
  <si>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</si>
  <si>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</si>
  <si>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</si>
  <si>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</si>
  <si>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</si>
  <si>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</si>
  <si>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</si>
  <si>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</si>
  <si>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</si>
  <si>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</si>
  <si>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</si>
  <si>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</si>
  <si>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</si>
  <si>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</si>
  <si>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</si>
  <si>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</si>
  <si>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</si>
  <si>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</si>
  <si>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</si>
  <si>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</si>
  <si>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</si>
  <si>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</si>
  <si>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</si>
  <si>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</si>
  <si>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</si>
  <si>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</si>
  <si>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</si>
  <si>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</si>
  <si>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</si>
  <si>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</si>
  <si>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</si>
  <si>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</si>
  <si>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</si>
  <si>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</si>
  <si>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</si>
  <si>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</si>
  <si>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</si>
  <si>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</si>
  <si>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</si>
  <si>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</si>
  <si>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</si>
  <si>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</si>
  <si>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</si>
  <si>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</si>
  <si>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</si>
  <si>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</si>
  <si>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</si>
  <si>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</si>
  <si>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</si>
  <si>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</si>
  <si>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</si>
  <si>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</si>
  <si>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</si>
  <si>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</si>
  <si>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</si>
  <si>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</si>
  <si>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</si>
  <si>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</si>
  <si>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</si>
  <si>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</si>
  <si>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</si>
  <si>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</si>
  <si>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</si>
  <si>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</si>
  <si>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</si>
  <si>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</si>
  <si>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</si>
  <si>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</si>
  <si>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</si>
  <si>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</si>
  <si>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</si>
  <si>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</si>
  <si>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</si>
  <si>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</si>
  <si>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</si>
  <si>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</si>
  <si>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</si>
  <si>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</si>
  <si>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</si>
  <si>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</si>
  <si>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</si>
  <si>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</si>
  <si>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</si>
  <si>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</si>
  <si>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</si>
  <si>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</si>
  <si>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</si>
  <si>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</si>
  <si>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</si>
  <si>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</si>
  <si>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</si>
  <si>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</si>
  <si>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</si>
  <si>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</si>
  <si>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</si>
  <si>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</si>
  <si>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</si>
  <si>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</si>
  <si>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</si>
  <si>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</si>
  <si>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</si>
  <si>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</si>
  <si>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</si>
  <si>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</si>
  <si>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</si>
  <si>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</si>
  <si>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</si>
  <si>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</si>
  <si>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</si>
  <si>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</si>
  <si>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</si>
  <si>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</si>
  <si>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</si>
  <si>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</si>
  <si>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</si>
  <si>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</si>
  <si>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</si>
  <si>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</si>
  <si>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</si>
  <si>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</si>
  <si>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</si>
  <si>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</si>
  <si>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</si>
  <si>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</si>
  <si>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</si>
  <si>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</si>
  <si>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</si>
  <si>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</si>
  <si>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</si>
  <si>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</si>
  <si>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</si>
  <si>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</si>
  <si>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</si>
  <si>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</si>
  <si>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</si>
  <si>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</si>
  <si>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</si>
  <si>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</si>
  <si>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</si>
  <si>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</si>
  <si>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</si>
  <si>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</si>
  <si>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</si>
  <si>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</si>
  <si>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</si>
  <si>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</si>
  <si>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</si>
  <si>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</si>
  <si>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</si>
  <si>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</si>
  <si>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</si>
  <si>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</si>
  <si>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</si>
  <si>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</si>
  <si>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</si>
  <si>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</si>
  <si>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</si>
  <si>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</si>
  <si>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</si>
  <si>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</si>
  <si>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</si>
  <si>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</si>
  <si>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</si>
  <si>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</si>
  <si>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</si>
  <si>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</si>
  <si>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</si>
  <si>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</si>
  <si>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</si>
  <si>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</si>
  <si>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</si>
  <si>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</si>
  <si>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</si>
  <si>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</si>
  <si>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</si>
  <si>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</si>
  <si>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</si>
  <si>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</si>
  <si>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</si>
  <si>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</si>
  <si>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</si>
  <si>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</si>
  <si>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</si>
  <si>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</si>
  <si>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</si>
  <si>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</si>
  <si>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</si>
  <si>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</si>
  <si>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</si>
  <si>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</si>
  <si>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</si>
  <si>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</si>
  <si>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</si>
  <si>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</si>
  <si>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</si>
  <si>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</si>
  <si>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</si>
  <si>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</si>
  <si>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</si>
  <si>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</si>
  <si>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</si>
  <si>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</si>
  <si>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</si>
  <si>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</si>
  <si>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</si>
  <si>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</si>
  <si>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</si>
  <si>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</si>
  <si>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</si>
  <si>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</si>
  <si>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</si>
  <si>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</si>
  <si>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</si>
  <si>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</si>
  <si>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</si>
  <si>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</si>
  <si>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</si>
  <si>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</si>
  <si>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</si>
  <si>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</si>
  <si>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</si>
  <si>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</si>
  <si>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</si>
  <si>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</si>
  <si>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</si>
  <si>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</si>
  <si>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</si>
  <si>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</si>
  <si>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</si>
  <si>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</si>
  <si>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</si>
  <si>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</si>
  <si>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</si>
  <si>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</si>
  <si>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</si>
  <si>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</si>
  <si>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</si>
  <si>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</si>
  <si>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</si>
  <si>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</si>
  <si>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</si>
  <si>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</si>
  <si>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</si>
  <si>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</si>
  <si>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</si>
  <si>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</si>
  <si>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</si>
  <si>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</si>
  <si>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</si>
  <si>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</si>
  <si>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</si>
  <si>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</si>
  <si>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</si>
  <si>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</si>
  <si>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</si>
  <si>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</si>
  <si>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</si>
  <si>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</si>
  <si>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</si>
  <si>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</si>
  <si>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</si>
  <si>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</si>
  <si>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</si>
  <si>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</si>
  <si>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</si>
  <si>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</si>
  <si>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</si>
  <si>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</si>
  <si>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</si>
  <si>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</si>
  <si>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</si>
  <si>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</si>
  <si>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</si>
  <si>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</si>
  <si>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</si>
  <si>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Spotlight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</si>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</sst>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Font="1"/>
    <xf numFmtId="0" fontId="3" fillId="0" borderId="0" xfId="0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9" fontId="6" fillId="0" borderId="0" xfId="2" applyFont="1"/>
    <xf numFmtId="9" fontId="5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rgb="FFF7FF73"/>
        </patternFill>
      </fill>
    </dxf>
    <dxf>
      <font>
        <color auto="1"/>
      </font>
      <fill>
        <patternFill>
          <bgColor rgb="FFA6E8FF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14FF94"/>
        </patternFill>
      </fill>
    </dxf>
  </dxfs>
  <tableStyles count="0" defaultTableStyle="TableStyleMedium2" defaultPivotStyle="PivotStyleLight16"/>
  <colors>
    <mruColors>
      <color rgb="FFF7FF73"/>
      <color rgb="FFA6E8FF"/>
      <color rgb="FF14FF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[kickstart-my-chart.xlsx]Category!PivotTable1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E-BE4A-8741-A5B1059EF87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E-BE4A-8741-A5B1059EF87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E-BE4A-8741-A5B1059EF87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8E-BE4A-8741-A5B1059EF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2390943"/>
        <c:axId val="1776324991"/>
      </c:barChart>
      <c:catAx>
        <c:axId val="177239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324991"/>
        <c:crosses val="autoZero"/>
        <c:auto val="1"/>
        <c:lblAlgn val="ctr"/>
        <c:lblOffset val="100"/>
        <c:noMultiLvlLbl val="0"/>
      </c:catAx>
      <c:valAx>
        <c:axId val="177632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39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[kickstart-my-chart.xlsx]Subcategory!PivotTable2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7-5F4E-B1E1-342A70714EB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37-5F4E-B1E1-342A70714EB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37-5F4E-B1E1-342A70714EB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37-5F4E-B1E1-342A70714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2680367"/>
        <c:axId val="1813761343"/>
      </c:barChart>
      <c:catAx>
        <c:axId val="175268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61343"/>
        <c:crosses val="autoZero"/>
        <c:auto val="1"/>
        <c:lblAlgn val="ctr"/>
        <c:lblOffset val="100"/>
        <c:noMultiLvlLbl val="0"/>
      </c:catAx>
      <c:valAx>
        <c:axId val="18137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68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[kickstart-my-chart.xlsx]LaunchDate!PivotTable1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A-E048-8CF1-884DDDD0647A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A-E048-8CF1-884DDDD0647A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A-E048-8CF1-884DDDD06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52031648"/>
        <c:axId val="1229882864"/>
      </c:lineChart>
      <c:catAx>
        <c:axId val="135203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82864"/>
        <c:crosses val="autoZero"/>
        <c:auto val="1"/>
        <c:lblAlgn val="ctr"/>
        <c:lblOffset val="100"/>
        <c:noMultiLvlLbl val="0"/>
      </c:catAx>
      <c:valAx>
        <c:axId val="122988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0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9-0E45-8144-8AA874DB22E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9-0E45-8144-8AA874DB22E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9-0E45-8144-8AA874DB2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051600"/>
        <c:axId val="1401042912"/>
      </c:lineChart>
      <c:catAx>
        <c:axId val="13540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42912"/>
        <c:crosses val="autoZero"/>
        <c:auto val="1"/>
        <c:lblAlgn val="ctr"/>
        <c:lblOffset val="100"/>
        <c:noMultiLvlLbl val="0"/>
      </c:catAx>
      <c:valAx>
        <c:axId val="140104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05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161290</xdr:rowOff>
    </xdr:from>
    <xdr:to>
      <xdr:col>16</xdr:col>
      <xdr:colOff>546100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513F1-9A44-8348-AF45-5EB61801F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352778</xdr:colOff>
      <xdr:row>0</xdr:row>
      <xdr:rowOff>67734</xdr:rowOff>
    </xdr:from>
    <xdr:to>
      <xdr:col>8</xdr:col>
      <xdr:colOff>733778</xdr:colOff>
      <xdr:row>36</xdr:row>
      <xdr:rowOff>42334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BA80C-6D3C-7D48-8A81-485EF950A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</xdr:row>
      <xdr:rowOff>127000</xdr:rowOff>
    </xdr:from>
    <xdr:to>
      <xdr:col>14</xdr:col>
      <xdr:colOff>800100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B6DA-23CC-1447-8B94-9E8B76998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78155</xdr:colOff>
      <xdr:row>13</xdr:row>
      <xdr:rowOff>79128</xdr:rowOff>
    </xdr:from>
    <xdr:to>
      <xdr:col>9</xdr:col>
      <xdr:colOff>595923</xdr:colOff>
      <xdr:row>44</xdr:row>
      <xdr:rowOff>122812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8C4CB8-F812-7145-B19D-B7851F71A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9.103823726851" createdVersion="6" refreshedVersion="6" minRefreshableVersion="3" recordCount="4114" xr:uid="{7A81ADA0-7A02-8E41-8324-FFFAD4A8E9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99.159967824075" createdVersion="6" refreshedVersion="6" minRefreshableVersion="3" recordCount="4114" xr:uid="{8F054FA1-CF07-A94A-BD7C-F34A96BD316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7B6B0-990B-4844-9557-9081F911A1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2F7A9-1335-704B-9D8F-D6FDF8102F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B41B5-8190-484C-AF7A-B8BF663848E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40" zoomScaleNormal="140" workbookViewId="0">
      <selection activeCell="F161" sqref="F161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5" max="5" width="11.1640625" bestFit="1" customWidth="1"/>
    <col min="6" max="6" width="8.6640625" bestFit="1" customWidth="1"/>
    <col min="7" max="7" width="7.33203125" bestFit="1" customWidth="1"/>
    <col min="8" max="8" width="8.1640625" bestFit="1" customWidth="1"/>
    <col min="9" max="9" width="13.1640625" bestFit="1" customWidth="1"/>
    <col min="10" max="10" width="15.6640625" bestFit="1" customWidth="1"/>
    <col min="11" max="11" width="13.33203125" bestFit="1" customWidth="1"/>
    <col min="12" max="12" width="12.33203125" bestFit="1" customWidth="1"/>
    <col min="13" max="13" width="13.1640625" bestFit="1" customWidth="1"/>
    <col min="14" max="14" width="24" bestFit="1" customWidth="1"/>
    <col min="15" max="15" width="13.5" style="13" bestFit="1" customWidth="1"/>
    <col min="16" max="16" width="1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8298</v>
      </c>
      <c r="B1" s="2" t="s">
        <v>8299</v>
      </c>
      <c r="C1" s="2" t="s">
        <v>8300</v>
      </c>
      <c r="D1" s="1" t="s">
        <v>8301</v>
      </c>
      <c r="E1" s="1" t="s">
        <v>8302</v>
      </c>
      <c r="F1" s="1" t="s">
        <v>8303</v>
      </c>
      <c r="G1" s="1" t="s">
        <v>8304</v>
      </c>
      <c r="H1" s="1" t="s">
        <v>8305</v>
      </c>
      <c r="I1" s="1" t="s">
        <v>8306</v>
      </c>
      <c r="J1" s="1" t="s">
        <v>8251</v>
      </c>
      <c r="K1" s="1" t="s">
        <v>8252</v>
      </c>
      <c r="L1" s="1" t="s">
        <v>8253</v>
      </c>
      <c r="M1" s="1" t="s">
        <v>8297</v>
      </c>
      <c r="N1" s="1" t="s">
        <v>8254</v>
      </c>
      <c r="O1" s="12" t="s">
        <v>8296</v>
      </c>
      <c r="P1" s="6" t="s">
        <v>8307</v>
      </c>
      <c r="Q1" s="6" t="s">
        <v>8308</v>
      </c>
      <c r="R1" s="7" t="s">
        <v>8309</v>
      </c>
      <c r="S1" s="6" t="s">
        <v>8365</v>
      </c>
      <c r="T1" s="11" t="s">
        <v>8366</v>
      </c>
    </row>
    <row r="2" spans="1:20" ht="48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s="13">
        <f>(E2/D2)*100</f>
        <v>136.85882352941178</v>
      </c>
      <c r="P2" s="8">
        <f>IFERROR(E2/L2,0)</f>
        <v>63.917582417582416</v>
      </c>
      <c r="Q2" t="s">
        <v>8310</v>
      </c>
      <c r="R2" t="s">
        <v>8311</v>
      </c>
      <c r="S2" s="14">
        <f>(J2/86400)+25569+(-5/24)</f>
        <v>42176.798738425925</v>
      </c>
      <c r="T2" s="14">
        <f>(I2/86400)+25569+(-5/24)</f>
        <v>42207.916666666664</v>
      </c>
    </row>
    <row r="3" spans="1:20" ht="32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 s="13">
        <f t="shared" ref="O3:O66" si="0">(E3/D3)*100</f>
        <v>142.60827250608273</v>
      </c>
      <c r="P3" s="8">
        <f t="shared" ref="P3:P66" si="1">IFERROR(E3/L3,0)</f>
        <v>185.48101265822785</v>
      </c>
      <c r="Q3" t="s">
        <v>8310</v>
      </c>
      <c r="R3" t="s">
        <v>8311</v>
      </c>
      <c r="S3" s="14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ht="48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 s="13">
        <f t="shared" si="0"/>
        <v>105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32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 s="13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64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 s="13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8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 s="13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48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 s="13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48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 s="13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42515.838738425919</v>
      </c>
      <c r="T9" s="14">
        <f t="shared" si="3"/>
        <v>42555.838738425919</v>
      </c>
    </row>
    <row r="10" spans="1:20" ht="16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 s="13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8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 s="13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48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 s="13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48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 s="13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48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 s="13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32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 s="13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32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 s="13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8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 s="13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48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 s="13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48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 s="13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8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 s="13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41869.333981481475</v>
      </c>
      <c r="T20" s="14">
        <f t="shared" si="3"/>
        <v>41899.333981481475</v>
      </c>
    </row>
    <row r="21" spans="1:20" ht="48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 s="13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8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 s="13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42200.549907407403</v>
      </c>
      <c r="T22" s="14">
        <f t="shared" si="3"/>
        <v>42260.549907407403</v>
      </c>
    </row>
    <row r="23" spans="1:20" ht="48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 s="13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32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 s="13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8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 s="13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32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 s="13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42229.611840277772</v>
      </c>
      <c r="T26" s="14">
        <f t="shared" si="3"/>
        <v>42262.610416666663</v>
      </c>
    </row>
    <row r="27" spans="1:20" ht="48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 s="13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8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 s="13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8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 s="13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32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 s="13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48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 s="13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8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 s="13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8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 s="13">
        <f t="shared" si="0"/>
        <v>100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48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 s="13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48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 s="13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42286.452557870369</v>
      </c>
      <c r="T35" s="14">
        <f t="shared" si="3"/>
        <v>42316.494224537033</v>
      </c>
    </row>
    <row r="36" spans="1:20" ht="48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 s="13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32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 s="13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32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 s="13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48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 s="13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8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 s="13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41374.84888888889</v>
      </c>
      <c r="T40" s="14">
        <f t="shared" si="3"/>
        <v>41404.84888888889</v>
      </c>
    </row>
    <row r="41" spans="1:20" ht="48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 s="13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48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 s="13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48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 s="13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48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 s="13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48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 s="13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48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 s="13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41873.890474537031</v>
      </c>
      <c r="T46" s="14">
        <f t="shared" si="3"/>
        <v>41918.890474537031</v>
      </c>
    </row>
    <row r="47" spans="1:20" ht="48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 s="13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8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 s="13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42323.756643518514</v>
      </c>
      <c r="T48" s="14">
        <f t="shared" si="3"/>
        <v>42353.756643518514</v>
      </c>
    </row>
    <row r="49" spans="1:20" ht="48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 s="13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48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 s="13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ht="16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 s="13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8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 s="13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48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 s="13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42196.72033564814</v>
      </c>
      <c r="T53" s="14">
        <f t="shared" si="3"/>
        <v>42226.72033564814</v>
      </c>
    </row>
    <row r="54" spans="1:20" ht="48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 s="13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32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 s="13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48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 s="13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8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 s="13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32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 s="13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42149.340555555558</v>
      </c>
      <c r="T58" s="14">
        <f t="shared" si="3"/>
        <v>42163.458333333336</v>
      </c>
    </row>
    <row r="59" spans="1:20" ht="48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 s="13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32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 s="13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48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 s="13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42230.027499999997</v>
      </c>
      <c r="T61" s="14">
        <f t="shared" si="3"/>
        <v>42261.666666666664</v>
      </c>
    </row>
    <row r="62" spans="1:20" ht="48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8256</v>
      </c>
      <c r="O62" s="13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41701.693483796298</v>
      </c>
      <c r="T62" s="14">
        <f t="shared" si="3"/>
        <v>41720.791666666664</v>
      </c>
    </row>
    <row r="63" spans="1:20" ht="48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8256</v>
      </c>
      <c r="O63" s="13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41409.605983796289</v>
      </c>
      <c r="T63" s="14">
        <f t="shared" si="3"/>
        <v>41431.605983796289</v>
      </c>
    </row>
    <row r="64" spans="1:20" ht="48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8256</v>
      </c>
      <c r="O64" s="13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8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8256</v>
      </c>
      <c r="O65" s="13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48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8256</v>
      </c>
      <c r="O66" s="13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32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8256</v>
      </c>
      <c r="O67" s="13">
        <f t="shared" ref="O67:O130" si="4">(E67/D67)*100</f>
        <v>107.52857142857141</v>
      </c>
      <c r="P67" s="8">
        <f t="shared" ref="P67:P130" si="5">IFERROR(E67/L67,0)</f>
        <v>132.05263157894737</v>
      </c>
      <c r="Q67" t="s">
        <v>8310</v>
      </c>
      <c r="R67" t="s">
        <v>8312</v>
      </c>
      <c r="S67" s="14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8256</v>
      </c>
      <c r="O68" s="13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8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8256</v>
      </c>
      <c r="O69" s="13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64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8256</v>
      </c>
      <c r="O70" s="13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48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8256</v>
      </c>
      <c r="O71" s="13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48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8256</v>
      </c>
      <c r="O72" s="13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8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8256</v>
      </c>
      <c r="O73" s="13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48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8256</v>
      </c>
      <c r="O74" s="13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41207.801863425928</v>
      </c>
      <c r="T74" s="14">
        <f t="shared" si="7"/>
        <v>41227.791666666664</v>
      </c>
    </row>
    <row r="75" spans="1:20" ht="48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8256</v>
      </c>
      <c r="O75" s="13">
        <f t="shared" si="4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48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8256</v>
      </c>
      <c r="O76" s="13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8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8256</v>
      </c>
      <c r="O77" s="13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48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8256</v>
      </c>
      <c r="O78" s="13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8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8256</v>
      </c>
      <c r="O79" s="13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40996.936539351846</v>
      </c>
      <c r="T79" s="14">
        <f t="shared" si="7"/>
        <v>41049.915972222218</v>
      </c>
    </row>
    <row r="80" spans="1:20" ht="96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8256</v>
      </c>
      <c r="O80" s="13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8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8256</v>
      </c>
      <c r="O81" s="13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8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8256</v>
      </c>
      <c r="O82" s="13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48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8256</v>
      </c>
      <c r="O83" s="13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41099.950543981475</v>
      </c>
      <c r="T83" s="14">
        <f t="shared" si="7"/>
        <v>41103.918055555558</v>
      </c>
    </row>
    <row r="84" spans="1:20" ht="48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8256</v>
      </c>
      <c r="O84" s="13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48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8256</v>
      </c>
      <c r="O85" s="13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8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8256</v>
      </c>
      <c r="O86" s="13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48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8256</v>
      </c>
      <c r="O87" s="13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48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8256</v>
      </c>
      <c r="O88" s="13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8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8256</v>
      </c>
      <c r="O89" s="13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40322.331053240741</v>
      </c>
      <c r="T89" s="14">
        <f t="shared" si="7"/>
        <v>40331.861805555549</v>
      </c>
    </row>
    <row r="90" spans="1:20" ht="48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8256</v>
      </c>
      <c r="O90" s="13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8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8256</v>
      </c>
      <c r="O91" s="13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41402.543888888882</v>
      </c>
      <c r="T91" s="14">
        <f t="shared" si="7"/>
        <v>41427.543888888882</v>
      </c>
    </row>
    <row r="92" spans="1:20" ht="32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8256</v>
      </c>
      <c r="O92" s="13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8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8256</v>
      </c>
      <c r="O93" s="13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48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8256</v>
      </c>
      <c r="O94" s="13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48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8256</v>
      </c>
      <c r="O95" s="13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8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8256</v>
      </c>
      <c r="O96" s="13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48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8256</v>
      </c>
      <c r="O97" s="13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48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8256</v>
      </c>
      <c r="O98" s="13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8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8256</v>
      </c>
      <c r="O99" s="13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8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8256</v>
      </c>
      <c r="O100" s="13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41214.586504629631</v>
      </c>
      <c r="T100" s="14">
        <f t="shared" si="7"/>
        <v>41250.770833333328</v>
      </c>
    </row>
    <row r="101" spans="1:20" ht="32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8256</v>
      </c>
      <c r="O101" s="13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48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8256</v>
      </c>
      <c r="O102" s="13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48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8256</v>
      </c>
      <c r="O103" s="13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48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8256</v>
      </c>
      <c r="O104" s="13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32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8256</v>
      </c>
      <c r="O105" s="13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32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8256</v>
      </c>
      <c r="O106" s="13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8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8256</v>
      </c>
      <c r="O107" s="13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ht="16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8256</v>
      </c>
      <c r="O108" s="13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40987.568298611106</v>
      </c>
      <c r="T108" s="14">
        <f t="shared" si="7"/>
        <v>41001.568298611106</v>
      </c>
    </row>
    <row r="109" spans="1:20" ht="48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8256</v>
      </c>
      <c r="O109" s="13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8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8256</v>
      </c>
      <c r="O110" s="13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8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8256</v>
      </c>
      <c r="O111" s="13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8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8256</v>
      </c>
      <c r="O112" s="13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8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8256</v>
      </c>
      <c r="O113" s="13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48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8256</v>
      </c>
      <c r="O114" s="13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41717.834699074076</v>
      </c>
      <c r="T114" s="14">
        <f t="shared" si="7"/>
        <v>41741.875</v>
      </c>
    </row>
    <row r="115" spans="1:20" ht="32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8256</v>
      </c>
      <c r="O115" s="13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48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8256</v>
      </c>
      <c r="O116" s="13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ht="16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8256</v>
      </c>
      <c r="O117" s="13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40918.530601851853</v>
      </c>
      <c r="T117" s="14">
        <f t="shared" si="7"/>
        <v>40943.530601851853</v>
      </c>
    </row>
    <row r="118" spans="1:20" ht="48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8256</v>
      </c>
      <c r="O118" s="13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48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8256</v>
      </c>
      <c r="O119" s="13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32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8256</v>
      </c>
      <c r="O120" s="13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48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8256</v>
      </c>
      <c r="O121" s="13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48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8257</v>
      </c>
      <c r="O122" s="13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48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8257</v>
      </c>
      <c r="O123" s="13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32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8257</v>
      </c>
      <c r="O124" s="13">
        <f t="shared" si="4"/>
        <v>0</v>
      </c>
      <c r="P124" s="8">
        <f t="shared" si="5"/>
        <v>0</v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48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8257</v>
      </c>
      <c r="O125" s="13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8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8257</v>
      </c>
      <c r="O126" s="13">
        <f t="shared" si="4"/>
        <v>0</v>
      </c>
      <c r="P126" s="8">
        <f t="shared" si="5"/>
        <v>0</v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48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8257</v>
      </c>
      <c r="O127" s="13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48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8257</v>
      </c>
      <c r="O128" s="13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48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8257</v>
      </c>
      <c r="O129" s="13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32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8257</v>
      </c>
      <c r="O130" s="13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48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8257</v>
      </c>
      <c r="O131" s="13">
        <f t="shared" ref="O131:O194" si="8">(E131/D131)*100</f>
        <v>0</v>
      </c>
      <c r="P131" s="8">
        <f t="shared" ref="P131:P194" si="9">IFERROR(E131/L131,0)</f>
        <v>0</v>
      </c>
      <c r="Q131" t="s">
        <v>8310</v>
      </c>
      <c r="R131" t="s">
        <v>8313</v>
      </c>
      <c r="S131" s="14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8257</v>
      </c>
      <c r="O132" s="13">
        <f t="shared" si="8"/>
        <v>0</v>
      </c>
      <c r="P132" s="8">
        <f t="shared" si="9"/>
        <v>0</v>
      </c>
      <c r="Q132" t="s">
        <v>8310</v>
      </c>
      <c r="R132" t="s">
        <v>8313</v>
      </c>
      <c r="S132" s="14">
        <f t="shared" si="10"/>
        <v>41778.707083333335</v>
      </c>
      <c r="T132" s="14">
        <f t="shared" si="11"/>
        <v>41806.636111111111</v>
      </c>
    </row>
    <row r="133" spans="1:20" ht="16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8257</v>
      </c>
      <c r="O133" s="13">
        <f t="shared" si="8"/>
        <v>0</v>
      </c>
      <c r="P133" s="8">
        <f t="shared" si="9"/>
        <v>0</v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48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8257</v>
      </c>
      <c r="O134" s="13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32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8257</v>
      </c>
      <c r="O135" s="13">
        <f t="shared" si="8"/>
        <v>0</v>
      </c>
      <c r="P135" s="8">
        <f t="shared" si="9"/>
        <v>0</v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32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8257</v>
      </c>
      <c r="O136" s="13">
        <f t="shared" si="8"/>
        <v>0</v>
      </c>
      <c r="P136" s="8">
        <f t="shared" si="9"/>
        <v>0</v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8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8257</v>
      </c>
      <c r="O137" s="13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48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8257</v>
      </c>
      <c r="O138" s="13">
        <f t="shared" si="8"/>
        <v>0</v>
      </c>
      <c r="P138" s="8">
        <f t="shared" si="9"/>
        <v>0</v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48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8257</v>
      </c>
      <c r="O139" s="13">
        <f t="shared" si="8"/>
        <v>0</v>
      </c>
      <c r="P139" s="8">
        <f t="shared" si="9"/>
        <v>0</v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ht="48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8257</v>
      </c>
      <c r="O140" s="13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32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8257</v>
      </c>
      <c r="O141" s="13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48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8257</v>
      </c>
      <c r="O142" s="13">
        <f t="shared" si="8"/>
        <v>0</v>
      </c>
      <c r="P142" s="8">
        <f t="shared" si="9"/>
        <v>0</v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8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8257</v>
      </c>
      <c r="O143" s="13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48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8257</v>
      </c>
      <c r="O144" s="13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48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8257</v>
      </c>
      <c r="O145" s="13">
        <f t="shared" si="8"/>
        <v>0</v>
      </c>
      <c r="P145" s="8">
        <f t="shared" si="9"/>
        <v>0</v>
      </c>
      <c r="Q145" t="s">
        <v>8310</v>
      </c>
      <c r="R145" t="s">
        <v>8313</v>
      </c>
      <c r="S145" s="14">
        <f t="shared" si="10"/>
        <v>42558.855810185181</v>
      </c>
      <c r="T145" s="14">
        <f t="shared" si="11"/>
        <v>42616.038194444445</v>
      </c>
    </row>
    <row r="146" spans="1:20" ht="48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8257</v>
      </c>
      <c r="O146" s="13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48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8257</v>
      </c>
      <c r="O147" s="13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48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8257</v>
      </c>
      <c r="O148" s="13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32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8257</v>
      </c>
      <c r="O149" s="13">
        <f t="shared" si="8"/>
        <v>0</v>
      </c>
      <c r="P149" s="8">
        <f t="shared" si="9"/>
        <v>0</v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48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8257</v>
      </c>
      <c r="O150" s="13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48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8257</v>
      </c>
      <c r="O151" s="13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8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8257</v>
      </c>
      <c r="O152" s="13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48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8257</v>
      </c>
      <c r="O153" s="13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32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8257</v>
      </c>
      <c r="O154" s="13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41874.869212962956</v>
      </c>
      <c r="T154" s="14">
        <f t="shared" si="11"/>
        <v>41904.869212962956</v>
      </c>
    </row>
    <row r="155" spans="1:20" ht="48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8257</v>
      </c>
      <c r="O155" s="13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32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8257</v>
      </c>
      <c r="O156" s="13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64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8257</v>
      </c>
      <c r="O157" s="13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48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8257</v>
      </c>
      <c r="O158" s="13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8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8257</v>
      </c>
      <c r="O159" s="13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48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8257</v>
      </c>
      <c r="O160" s="13">
        <f t="shared" si="8"/>
        <v>0</v>
      </c>
      <c r="P160" s="8">
        <f t="shared" si="9"/>
        <v>0</v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48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8257</v>
      </c>
      <c r="O161" s="13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48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8258</v>
      </c>
      <c r="O162" s="13">
        <f t="shared" si="8"/>
        <v>0</v>
      </c>
      <c r="P162" s="8">
        <f t="shared" si="9"/>
        <v>0</v>
      </c>
      <c r="Q162" t="s">
        <v>8310</v>
      </c>
      <c r="R162" t="s">
        <v>8314</v>
      </c>
      <c r="S162" s="14">
        <f t="shared" si="10"/>
        <v>42171.70475694444</v>
      </c>
      <c r="T162" s="14">
        <f t="shared" si="11"/>
        <v>42231.70475694444</v>
      </c>
    </row>
    <row r="163" spans="1:20" ht="48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8258</v>
      </c>
      <c r="O163" s="13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8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8258</v>
      </c>
      <c r="O164" s="13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64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8258</v>
      </c>
      <c r="O165" s="13">
        <f t="shared" si="8"/>
        <v>0</v>
      </c>
      <c r="P165" s="8">
        <f t="shared" si="9"/>
        <v>0</v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48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8258</v>
      </c>
      <c r="O166" s="13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32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8258</v>
      </c>
      <c r="O167" s="13">
        <f t="shared" si="8"/>
        <v>0</v>
      </c>
      <c r="P167" s="8">
        <f t="shared" si="9"/>
        <v>0</v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8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8258</v>
      </c>
      <c r="O168" s="13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8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8258</v>
      </c>
      <c r="O169" s="13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48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8258</v>
      </c>
      <c r="O170" s="13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48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8258</v>
      </c>
      <c r="O171" s="13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48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8258</v>
      </c>
      <c r="O172" s="13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8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8258</v>
      </c>
      <c r="O173" s="13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8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8258</v>
      </c>
      <c r="O174" s="13">
        <f t="shared" si="8"/>
        <v>0</v>
      </c>
      <c r="P174" s="8">
        <f t="shared" si="9"/>
        <v>0</v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42082.144942129627</v>
      </c>
    </row>
    <row r="175" spans="1:20" ht="48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8258</v>
      </c>
      <c r="O175" s="13">
        <f t="shared" si="8"/>
        <v>0</v>
      </c>
      <c r="P175" s="8">
        <f t="shared" si="9"/>
        <v>0</v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48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8258</v>
      </c>
      <c r="O176" s="13">
        <f t="shared" si="8"/>
        <v>0</v>
      </c>
      <c r="P176" s="8">
        <f t="shared" si="9"/>
        <v>0</v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48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8258</v>
      </c>
      <c r="O177" s="13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48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8258</v>
      </c>
      <c r="O178" s="13">
        <f t="shared" si="8"/>
        <v>0</v>
      </c>
      <c r="P178" s="8">
        <f t="shared" si="9"/>
        <v>0</v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32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8258</v>
      </c>
      <c r="O179" s="13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32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8258</v>
      </c>
      <c r="O180" s="13">
        <f t="shared" si="8"/>
        <v>0</v>
      </c>
      <c r="P180" s="8">
        <f t="shared" si="9"/>
        <v>0</v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32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8258</v>
      </c>
      <c r="O181" s="13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8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8258</v>
      </c>
      <c r="O182" s="13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48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8258</v>
      </c>
      <c r="O183" s="13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48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8258</v>
      </c>
      <c r="O184" s="13">
        <f t="shared" si="8"/>
        <v>0</v>
      </c>
      <c r="P184" s="8">
        <f t="shared" si="9"/>
        <v>0</v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ht="16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8258</v>
      </c>
      <c r="O185" s="13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48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8258</v>
      </c>
      <c r="O186" s="13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ht="16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8258</v>
      </c>
      <c r="O187" s="13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48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8258</v>
      </c>
      <c r="O188" s="13">
        <f t="shared" si="8"/>
        <v>0</v>
      </c>
      <c r="P188" s="8">
        <f t="shared" si="9"/>
        <v>0</v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32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8258</v>
      </c>
      <c r="O189" s="13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48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8258</v>
      </c>
      <c r="O190" s="13">
        <f t="shared" si="8"/>
        <v>0</v>
      </c>
      <c r="P190" s="8">
        <f t="shared" si="9"/>
        <v>0</v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48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8258</v>
      </c>
      <c r="O191" s="13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ht="16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8258</v>
      </c>
      <c r="O192" s="13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8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8258</v>
      </c>
      <c r="O193" s="13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48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8258</v>
      </c>
      <c r="O194" s="13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48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8258</v>
      </c>
      <c r="O195" s="13">
        <f t="shared" ref="O195:O258" si="12">(E195/D195)*100</f>
        <v>0</v>
      </c>
      <c r="P195" s="8">
        <f t="shared" ref="P195:P258" si="13">IFERROR(E195/L195,0)</f>
        <v>0</v>
      </c>
      <c r="Q195" t="s">
        <v>8310</v>
      </c>
      <c r="R195" t="s">
        <v>8314</v>
      </c>
      <c r="S195" s="14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8258</v>
      </c>
      <c r="O196" s="13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8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8258</v>
      </c>
      <c r="O197" s="13">
        <f t="shared" si="12"/>
        <v>0</v>
      </c>
      <c r="P197" s="8">
        <f t="shared" si="13"/>
        <v>0</v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8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8258</v>
      </c>
      <c r="O198" s="13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48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8258</v>
      </c>
      <c r="O199" s="13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48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8258</v>
      </c>
      <c r="O200" s="13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48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8258</v>
      </c>
      <c r="O201" s="13">
        <f t="shared" si="12"/>
        <v>0</v>
      </c>
      <c r="P201" s="8">
        <f t="shared" si="13"/>
        <v>0</v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32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8258</v>
      </c>
      <c r="O202" s="13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41866.875034722216</v>
      </c>
      <c r="T202" s="14">
        <f t="shared" si="15"/>
        <v>41896.875034722216</v>
      </c>
    </row>
    <row r="203" spans="1:20" ht="48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8258</v>
      </c>
      <c r="O203" s="13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ht="16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8258</v>
      </c>
      <c r="O204" s="13">
        <f t="shared" si="12"/>
        <v>0</v>
      </c>
      <c r="P204" s="8">
        <f t="shared" si="13"/>
        <v>0</v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48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8258</v>
      </c>
      <c r="O205" s="13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48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8258</v>
      </c>
      <c r="O206" s="13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8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8258</v>
      </c>
      <c r="O207" s="13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8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8258</v>
      </c>
      <c r="O208" s="13">
        <f t="shared" si="12"/>
        <v>0</v>
      </c>
      <c r="P208" s="8">
        <f t="shared" si="13"/>
        <v>0</v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8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8258</v>
      </c>
      <c r="O209" s="13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48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8258</v>
      </c>
      <c r="O210" s="13">
        <f t="shared" si="12"/>
        <v>0</v>
      </c>
      <c r="P210" s="8">
        <f t="shared" si="13"/>
        <v>0</v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48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8258</v>
      </c>
      <c r="O211" s="13">
        <f t="shared" si="12"/>
        <v>0</v>
      </c>
      <c r="P211" s="8">
        <f t="shared" si="13"/>
        <v>0</v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48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8258</v>
      </c>
      <c r="O212" s="13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48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8258</v>
      </c>
      <c r="O213" s="13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42235.951585648145</v>
      </c>
      <c r="T213" s="14">
        <f t="shared" si="15"/>
        <v>42265.951585648145</v>
      </c>
    </row>
    <row r="214" spans="1:20" ht="32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8258</v>
      </c>
      <c r="O214" s="13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8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8258</v>
      </c>
      <c r="O215" s="13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48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8258</v>
      </c>
      <c r="O216" s="13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48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8258</v>
      </c>
      <c r="O217" s="13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48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8258</v>
      </c>
      <c r="O218" s="13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ht="16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8258</v>
      </c>
      <c r="O219" s="13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48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8258</v>
      </c>
      <c r="O220" s="13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32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8258</v>
      </c>
      <c r="O221" s="13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8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8258</v>
      </c>
      <c r="O222" s="13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42236.629166666666</v>
      </c>
    </row>
    <row r="223" spans="1:20" ht="16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8258</v>
      </c>
      <c r="O223" s="13">
        <f t="shared" si="12"/>
        <v>0</v>
      </c>
      <c r="P223" s="8">
        <f t="shared" si="13"/>
        <v>0</v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48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8258</v>
      </c>
      <c r="O224" s="13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48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8258</v>
      </c>
      <c r="O225" s="13">
        <f t="shared" si="12"/>
        <v>0</v>
      </c>
      <c r="P225" s="8">
        <f t="shared" si="13"/>
        <v>0</v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48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8258</v>
      </c>
      <c r="O226" s="13">
        <f t="shared" si="12"/>
        <v>0</v>
      </c>
      <c r="P226" s="8">
        <f t="shared" si="13"/>
        <v>0</v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8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8258</v>
      </c>
      <c r="O227" s="13">
        <f t="shared" si="12"/>
        <v>0</v>
      </c>
      <c r="P227" s="8">
        <f t="shared" si="13"/>
        <v>0</v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32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8258</v>
      </c>
      <c r="O228" s="13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8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8258</v>
      </c>
      <c r="O229" s="13">
        <f t="shared" si="12"/>
        <v>0</v>
      </c>
      <c r="P229" s="8">
        <f t="shared" si="13"/>
        <v>0</v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32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8258</v>
      </c>
      <c r="O230" s="13">
        <f t="shared" si="12"/>
        <v>0</v>
      </c>
      <c r="P230" s="8">
        <f t="shared" si="13"/>
        <v>0</v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48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8258</v>
      </c>
      <c r="O231" s="13">
        <f t="shared" si="12"/>
        <v>0</v>
      </c>
      <c r="P231" s="8">
        <f t="shared" si="13"/>
        <v>0</v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48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8258</v>
      </c>
      <c r="O232" s="13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42129.568877314814</v>
      </c>
      <c r="T232" s="14">
        <f t="shared" si="15"/>
        <v>42159.568877314814</v>
      </c>
    </row>
    <row r="233" spans="1:20" ht="48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8258</v>
      </c>
      <c r="O233" s="13">
        <f t="shared" si="12"/>
        <v>0</v>
      </c>
      <c r="P233" s="8">
        <f t="shared" si="13"/>
        <v>0</v>
      </c>
      <c r="Q233" t="s">
        <v>8310</v>
      </c>
      <c r="R233" t="s">
        <v>8314</v>
      </c>
      <c r="S233" s="14">
        <f t="shared" si="14"/>
        <v>42341.75059027777</v>
      </c>
      <c r="T233" s="14">
        <f t="shared" si="15"/>
        <v>42371.75059027777</v>
      </c>
    </row>
    <row r="234" spans="1:20" ht="48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8258</v>
      </c>
      <c r="O234" s="13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8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8258</v>
      </c>
      <c r="O235" s="13">
        <f t="shared" si="12"/>
        <v>0</v>
      </c>
      <c r="P235" s="8">
        <f t="shared" si="13"/>
        <v>0</v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48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8258</v>
      </c>
      <c r="O236" s="13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32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8258</v>
      </c>
      <c r="O237" s="13">
        <f t="shared" si="12"/>
        <v>0</v>
      </c>
      <c r="P237" s="8">
        <f t="shared" si="13"/>
        <v>0</v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48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8258</v>
      </c>
      <c r="O238" s="13">
        <f t="shared" si="12"/>
        <v>0</v>
      </c>
      <c r="P238" s="8">
        <f t="shared" si="13"/>
        <v>0</v>
      </c>
      <c r="Q238" t="s">
        <v>8310</v>
      </c>
      <c r="R238" t="s">
        <v>8314</v>
      </c>
      <c r="S238" s="14">
        <f t="shared" si="14"/>
        <v>42320.876145833332</v>
      </c>
      <c r="T238" s="14">
        <f t="shared" si="15"/>
        <v>42373.791666666664</v>
      </c>
    </row>
    <row r="239" spans="1:20" ht="16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8258</v>
      </c>
      <c r="O239" s="13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48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8258</v>
      </c>
      <c r="O240" s="13">
        <f t="shared" si="12"/>
        <v>0</v>
      </c>
      <c r="P240" s="8">
        <f t="shared" si="13"/>
        <v>0</v>
      </c>
      <c r="Q240" t="s">
        <v>8310</v>
      </c>
      <c r="R240" t="s">
        <v>8314</v>
      </c>
      <c r="S240" s="14">
        <f t="shared" si="14"/>
        <v>42713.754166666666</v>
      </c>
      <c r="T240" s="14">
        <f t="shared" si="15"/>
        <v>42734.166666666664</v>
      </c>
    </row>
    <row r="241" spans="1:20" ht="48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8258</v>
      </c>
      <c r="O241" s="13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48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8259</v>
      </c>
      <c r="O242" s="13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48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8259</v>
      </c>
      <c r="O243" s="13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8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8259</v>
      </c>
      <c r="O244" s="13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8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8259</v>
      </c>
      <c r="O245" s="13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8259</v>
      </c>
      <c r="O246" s="13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40253.087500000001</v>
      </c>
    </row>
    <row r="247" spans="1:20" ht="48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8259</v>
      </c>
      <c r="O247" s="13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8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8259</v>
      </c>
      <c r="O248" s="13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64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8259</v>
      </c>
      <c r="O249" s="13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48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8259</v>
      </c>
      <c r="O250" s="13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48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8259</v>
      </c>
      <c r="O251" s="13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48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8259</v>
      </c>
      <c r="O252" s="13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8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8259</v>
      </c>
      <c r="O253" s="13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8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8259</v>
      </c>
      <c r="O254" s="13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40266.454374999994</v>
      </c>
      <c r="T254" s="14">
        <f t="shared" si="15"/>
        <v>40329.957638888889</v>
      </c>
    </row>
    <row r="255" spans="1:20" ht="48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8259</v>
      </c>
      <c r="O255" s="13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8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8259</v>
      </c>
      <c r="O256" s="13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42263.744328703702</v>
      </c>
      <c r="T256" s="14">
        <f t="shared" si="15"/>
        <v>42293.874999999993</v>
      </c>
    </row>
    <row r="257" spans="1:20" ht="32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8259</v>
      </c>
      <c r="O257" s="13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48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8259</v>
      </c>
      <c r="O258" s="13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48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8259</v>
      </c>
      <c r="O259" s="13">
        <f t="shared" ref="O259:O322" si="16">(E259/D259)*100</f>
        <v>106.72648571428572</v>
      </c>
      <c r="P259" s="8">
        <f t="shared" ref="P259:P322" si="17">IFERROR(E259/L259,0)</f>
        <v>66.70405357142856</v>
      </c>
      <c r="Q259" t="s">
        <v>8310</v>
      </c>
      <c r="R259" t="s">
        <v>8315</v>
      </c>
      <c r="S259" s="14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8259</v>
      </c>
      <c r="O260" s="13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48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8259</v>
      </c>
      <c r="O261" s="13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32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8259</v>
      </c>
      <c r="O262" s="13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32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8259</v>
      </c>
      <c r="O263" s="13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32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8259</v>
      </c>
      <c r="O264" s="13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64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8259</v>
      </c>
      <c r="O265" s="13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64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8259</v>
      </c>
      <c r="O266" s="13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64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8259</v>
      </c>
      <c r="O267" s="13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40267.03738425926</v>
      </c>
      <c r="T267" s="14">
        <f t="shared" si="19"/>
        <v>40308.636111111111</v>
      </c>
    </row>
    <row r="268" spans="1:20" ht="48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8259</v>
      </c>
      <c r="O268" s="13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8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8259</v>
      </c>
      <c r="O269" s="13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48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8259</v>
      </c>
      <c r="O270" s="13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48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8259</v>
      </c>
      <c r="O271" s="13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8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8259</v>
      </c>
      <c r="O272" s="13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40637.658217592594</v>
      </c>
      <c r="T272" s="14">
        <f t="shared" si="19"/>
        <v>40687.958333333328</v>
      </c>
    </row>
    <row r="273" spans="1:20" ht="48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8259</v>
      </c>
      <c r="O273" s="13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41611.891909722217</v>
      </c>
      <c r="T273" s="14">
        <f t="shared" si="19"/>
        <v>41641.125</v>
      </c>
    </row>
    <row r="274" spans="1:20" ht="48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8259</v>
      </c>
      <c r="O274" s="13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48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8259</v>
      </c>
      <c r="O275" s="13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48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8259</v>
      </c>
      <c r="O276" s="13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8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8259</v>
      </c>
      <c r="O277" s="13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48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8259</v>
      </c>
      <c r="O278" s="13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40966.873541666668</v>
      </c>
      <c r="T278" s="14">
        <f t="shared" si="19"/>
        <v>41026.831874999996</v>
      </c>
    </row>
    <row r="279" spans="1:20" ht="48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8259</v>
      </c>
      <c r="O279" s="13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32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8259</v>
      </c>
      <c r="O280" s="13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48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8259</v>
      </c>
      <c r="O281" s="13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48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8259</v>
      </c>
      <c r="O282" s="13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41744.382349537038</v>
      </c>
      <c r="T282" s="14">
        <f t="shared" si="19"/>
        <v>41789.382349537038</v>
      </c>
    </row>
    <row r="283" spans="1:20" ht="48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8259</v>
      </c>
      <c r="O283" s="13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8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8259</v>
      </c>
      <c r="O284" s="13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32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8259</v>
      </c>
      <c r="O285" s="13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48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8259</v>
      </c>
      <c r="O286" s="13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8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8259</v>
      </c>
      <c r="O287" s="13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48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8259</v>
      </c>
      <c r="O288" s="13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41313.607916666668</v>
      </c>
      <c r="T288" s="14">
        <f t="shared" si="19"/>
        <v>41358.566249999996</v>
      </c>
    </row>
    <row r="289" spans="1:20" ht="32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8259</v>
      </c>
      <c r="O289" s="13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48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8259</v>
      </c>
      <c r="O290" s="13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48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8259</v>
      </c>
      <c r="O291" s="13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32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8259</v>
      </c>
      <c r="O292" s="13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8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8259</v>
      </c>
      <c r="O293" s="13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48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8259</v>
      </c>
      <c r="O294" s="13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48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8259</v>
      </c>
      <c r="O295" s="13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48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8259</v>
      </c>
      <c r="O296" s="13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48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8259</v>
      </c>
      <c r="O297" s="13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8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8259</v>
      </c>
      <c r="O298" s="13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48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8259</v>
      </c>
      <c r="O299" s="13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42089.519687499997</v>
      </c>
      <c r="T299" s="14">
        <f t="shared" si="19"/>
        <v>42124.957638888889</v>
      </c>
    </row>
    <row r="300" spans="1:20" ht="32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8259</v>
      </c>
      <c r="O300" s="13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48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8259</v>
      </c>
      <c r="O301" s="13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48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8259</v>
      </c>
      <c r="O302" s="13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8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8259</v>
      </c>
      <c r="O303" s="13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64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8259</v>
      </c>
      <c r="O304" s="13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8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8259</v>
      </c>
      <c r="O305" s="13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41031.862800925919</v>
      </c>
      <c r="T305" s="14">
        <f t="shared" si="19"/>
        <v>41061.862800925919</v>
      </c>
    </row>
    <row r="306" spans="1:20" ht="32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8259</v>
      </c>
      <c r="O306" s="13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32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8259</v>
      </c>
      <c r="O307" s="13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32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8259</v>
      </c>
      <c r="O308" s="13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41353.587187499994</v>
      </c>
    </row>
    <row r="309" spans="1:20" ht="16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8259</v>
      </c>
      <c r="O309" s="13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41282.736122685186</v>
      </c>
      <c r="T309" s="14">
        <f t="shared" si="19"/>
        <v>41312.736122685186</v>
      </c>
    </row>
    <row r="310" spans="1:20" ht="48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8259</v>
      </c>
      <c r="O310" s="13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48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8259</v>
      </c>
      <c r="O311" s="13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8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8259</v>
      </c>
      <c r="O312" s="13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8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8259</v>
      </c>
      <c r="O313" s="13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48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8259</v>
      </c>
      <c r="O314" s="13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48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8259</v>
      </c>
      <c r="O315" s="13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48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8259</v>
      </c>
      <c r="O316" s="13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8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8259</v>
      </c>
      <c r="O317" s="13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32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8259</v>
      </c>
      <c r="O318" s="13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32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8259</v>
      </c>
      <c r="O319" s="13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8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8259</v>
      </c>
      <c r="O320" s="13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64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8259</v>
      </c>
      <c r="O321" s="13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48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8259</v>
      </c>
      <c r="O322" s="13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8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8259</v>
      </c>
      <c r="O323" s="13">
        <f t="shared" ref="O323:O386" si="20">(E323/D323)*100</f>
        <v>102.66285714285715</v>
      </c>
      <c r="P323" s="8">
        <f t="shared" ref="P323:P386" si="21">IFERROR(E323/L323,0)</f>
        <v>106.62314540059347</v>
      </c>
      <c r="Q323" t="s">
        <v>8310</v>
      </c>
      <c r="R323" t="s">
        <v>8315</v>
      </c>
      <c r="S323" s="14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8259</v>
      </c>
      <c r="O324" s="13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48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8259</v>
      </c>
      <c r="O325" s="13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8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8259</v>
      </c>
      <c r="O326" s="13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8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8259</v>
      </c>
      <c r="O327" s="13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8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8259</v>
      </c>
      <c r="O328" s="13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48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8259</v>
      </c>
      <c r="O329" s="13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8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8259</v>
      </c>
      <c r="O330" s="13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8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8259</v>
      </c>
      <c r="O331" s="13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48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8259</v>
      </c>
      <c r="O332" s="13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8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8259</v>
      </c>
      <c r="O333" s="13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48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8259</v>
      </c>
      <c r="O334" s="13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48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8259</v>
      </c>
      <c r="O335" s="13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48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8259</v>
      </c>
      <c r="O336" s="13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48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8259</v>
      </c>
      <c r="O337" s="13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8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8259</v>
      </c>
      <c r="O338" s="13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48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8259</v>
      </c>
      <c r="O339" s="13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48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8259</v>
      </c>
      <c r="O340" s="13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8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8259</v>
      </c>
      <c r="O341" s="13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8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8259</v>
      </c>
      <c r="O342" s="13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48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8259</v>
      </c>
      <c r="O343" s="13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32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8259</v>
      </c>
      <c r="O344" s="13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48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8259</v>
      </c>
      <c r="O345" s="13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48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8259</v>
      </c>
      <c r="O346" s="13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8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8259</v>
      </c>
      <c r="O347" s="13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48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8259</v>
      </c>
      <c r="O348" s="13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42261.291909722218</v>
      </c>
      <c r="T348" s="14">
        <f t="shared" si="23"/>
        <v>42291.291909722218</v>
      </c>
    </row>
    <row r="349" spans="1:20" ht="48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8259</v>
      </c>
      <c r="O349" s="13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48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8259</v>
      </c>
      <c r="O350" s="13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32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8259</v>
      </c>
      <c r="O351" s="13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8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8259</v>
      </c>
      <c r="O352" s="13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48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8259</v>
      </c>
      <c r="O353" s="13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48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8259</v>
      </c>
      <c r="O354" s="13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48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8259</v>
      </c>
      <c r="O355" s="13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48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8259</v>
      </c>
      <c r="O356" s="13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32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8259</v>
      </c>
      <c r="O357" s="13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32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8259</v>
      </c>
      <c r="O358" s="13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48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8259</v>
      </c>
      <c r="O359" s="13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8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8259</v>
      </c>
      <c r="O360" s="13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8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8259</v>
      </c>
      <c r="O361" s="13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41934.86215277778</v>
      </c>
      <c r="T361" s="14">
        <f t="shared" si="23"/>
        <v>41957.008333333331</v>
      </c>
    </row>
    <row r="362" spans="1:20" ht="48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8259</v>
      </c>
      <c r="O362" s="13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48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8259</v>
      </c>
      <c r="O363" s="13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48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8259</v>
      </c>
      <c r="O364" s="13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48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8259</v>
      </c>
      <c r="O365" s="13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48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8259</v>
      </c>
      <c r="O366" s="13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8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8259</v>
      </c>
      <c r="O367" s="13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8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8259</v>
      </c>
      <c r="O368" s="13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41019.584699074076</v>
      </c>
      <c r="T368" s="14">
        <f t="shared" si="23"/>
        <v>41049.584699074076</v>
      </c>
    </row>
    <row r="369" spans="1:20" ht="48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8259</v>
      </c>
      <c r="O369" s="13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48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8259</v>
      </c>
      <c r="O370" s="13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48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8259</v>
      </c>
      <c r="O371" s="13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48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8259</v>
      </c>
      <c r="O372" s="13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48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8259</v>
      </c>
      <c r="O373" s="13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32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8259</v>
      </c>
      <c r="O374" s="13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8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8259</v>
      </c>
      <c r="O375" s="13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48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8259</v>
      </c>
      <c r="O376" s="13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48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8259</v>
      </c>
      <c r="O377" s="13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48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8259</v>
      </c>
      <c r="O378" s="13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8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8259</v>
      </c>
      <c r="O379" s="13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48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8259</v>
      </c>
      <c r="O380" s="13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48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8259</v>
      </c>
      <c r="O381" s="13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48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8259</v>
      </c>
      <c r="O382" s="13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8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8259</v>
      </c>
      <c r="O383" s="13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48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8259</v>
      </c>
      <c r="O384" s="13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48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8259</v>
      </c>
      <c r="O385" s="13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48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8259</v>
      </c>
      <c r="O386" s="13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48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8259</v>
      </c>
      <c r="O387" s="13">
        <f t="shared" ref="O387:O450" si="24">(E387/D387)*100</f>
        <v>105.982</v>
      </c>
      <c r="P387" s="8">
        <f t="shared" ref="P387:P450" si="25">IFERROR(E387/L387,0)</f>
        <v>111.79535864978902</v>
      </c>
      <c r="Q387" t="s">
        <v>8310</v>
      </c>
      <c r="R387" t="s">
        <v>8315</v>
      </c>
      <c r="S387" s="14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8259</v>
      </c>
      <c r="O388" s="13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48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8259</v>
      </c>
      <c r="O389" s="13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8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8259</v>
      </c>
      <c r="O390" s="13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42548.86782407407</v>
      </c>
      <c r="T390" s="14">
        <f t="shared" si="27"/>
        <v>42578.86782407407</v>
      </c>
    </row>
    <row r="391" spans="1:20" ht="48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8259</v>
      </c>
      <c r="O391" s="13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41673.854745370372</v>
      </c>
      <c r="T391" s="14">
        <f t="shared" si="27"/>
        <v>41705.749305555553</v>
      </c>
    </row>
    <row r="392" spans="1:20" ht="48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8259</v>
      </c>
      <c r="O392" s="13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8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8259</v>
      </c>
      <c r="O393" s="13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40864.833923611106</v>
      </c>
      <c r="T393" s="14">
        <f t="shared" si="27"/>
        <v>40894.832638888889</v>
      </c>
    </row>
    <row r="394" spans="1:20" ht="48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8259</v>
      </c>
      <c r="O394" s="13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32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8259</v>
      </c>
      <c r="O395" s="13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48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8259</v>
      </c>
      <c r="O396" s="13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8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8259</v>
      </c>
      <c r="O397" s="13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8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8259</v>
      </c>
      <c r="O398" s="13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41082.356550925928</v>
      </c>
      <c r="T398" s="14">
        <f t="shared" si="27"/>
        <v>41097.356550925928</v>
      </c>
    </row>
    <row r="399" spans="1:20" ht="64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8259</v>
      </c>
      <c r="O399" s="13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8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8259</v>
      </c>
      <c r="O400" s="13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48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8259</v>
      </c>
      <c r="O401" s="13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8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8259</v>
      </c>
      <c r="O402" s="13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48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8259</v>
      </c>
      <c r="O403" s="13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48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8259</v>
      </c>
      <c r="O404" s="13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8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8259</v>
      </c>
      <c r="O405" s="13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8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8259</v>
      </c>
      <c r="O406" s="13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41646.419699074067</v>
      </c>
      <c r="T406" s="14">
        <f t="shared" si="27"/>
        <v>41675.75277777778</v>
      </c>
    </row>
    <row r="407" spans="1:20" ht="32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8259</v>
      </c>
      <c r="O407" s="13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48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8259</v>
      </c>
      <c r="O408" s="13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8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8259</v>
      </c>
      <c r="O409" s="13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8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8259</v>
      </c>
      <c r="O410" s="13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8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8259</v>
      </c>
      <c r="O411" s="13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8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8259</v>
      </c>
      <c r="O412" s="13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42113.773113425923</v>
      </c>
      <c r="T412" s="14">
        <f t="shared" si="27"/>
        <v>42173.773113425923</v>
      </c>
    </row>
    <row r="413" spans="1:20" ht="48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8259</v>
      </c>
      <c r="O413" s="13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48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8259</v>
      </c>
      <c r="O414" s="13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8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8259</v>
      </c>
      <c r="O415" s="13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48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8259</v>
      </c>
      <c r="O416" s="13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64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8259</v>
      </c>
      <c r="O417" s="13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32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8259</v>
      </c>
      <c r="O418" s="13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48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8259</v>
      </c>
      <c r="O419" s="13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41360.762268518512</v>
      </c>
      <c r="T419" s="14">
        <f t="shared" si="27"/>
        <v>41371.981249999997</v>
      </c>
    </row>
    <row r="420" spans="1:20" ht="48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8259</v>
      </c>
      <c r="O420" s="13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8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8259</v>
      </c>
      <c r="O421" s="13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48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 s="13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48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 s="13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48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 s="13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41863.052048611113</v>
      </c>
      <c r="T424" s="14">
        <f t="shared" si="27"/>
        <v>41893.052048611113</v>
      </c>
    </row>
    <row r="425" spans="1:20" ht="48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 s="13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8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 s="13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48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 s="13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48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 s="13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48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 s="13">
        <f t="shared" si="24"/>
        <v>0</v>
      </c>
      <c r="P429" s="8">
        <f t="shared" si="25"/>
        <v>0</v>
      </c>
      <c r="Q429" t="s">
        <v>8310</v>
      </c>
      <c r="R429" t="s">
        <v>8316</v>
      </c>
      <c r="S429" s="14">
        <f t="shared" si="26"/>
        <v>42285.700694444444</v>
      </c>
      <c r="T429" s="14">
        <f t="shared" si="27"/>
        <v>42299.582638888889</v>
      </c>
    </row>
    <row r="430" spans="1:20" ht="32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 s="13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64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 s="13">
        <f t="shared" si="24"/>
        <v>0</v>
      </c>
      <c r="P431" s="8">
        <f t="shared" si="25"/>
        <v>0</v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32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 s="13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8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 s="13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42526.662997685184</v>
      </c>
      <c r="T433" s="14">
        <f t="shared" si="27"/>
        <v>42556.662997685184</v>
      </c>
    </row>
    <row r="434" spans="1:20" ht="48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 s="13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64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 s="13">
        <f t="shared" si="24"/>
        <v>0</v>
      </c>
      <c r="P435" s="8">
        <f t="shared" si="25"/>
        <v>0</v>
      </c>
      <c r="Q435" t="s">
        <v>8310</v>
      </c>
      <c r="R435" t="s">
        <v>8316</v>
      </c>
      <c r="S435" s="14">
        <f t="shared" si="26"/>
        <v>42228.421550925923</v>
      </c>
      <c r="T435" s="14">
        <f t="shared" si="27"/>
        <v>42288.421550925923</v>
      </c>
    </row>
    <row r="436" spans="1:20" ht="48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 s="13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48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 s="13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8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 s="13">
        <f t="shared" si="24"/>
        <v>0</v>
      </c>
      <c r="P438" s="8">
        <f t="shared" si="25"/>
        <v>0</v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8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 s="13">
        <f t="shared" si="24"/>
        <v>0</v>
      </c>
      <c r="P439" s="8">
        <f t="shared" si="25"/>
        <v>0</v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8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 s="13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48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 s="13">
        <f t="shared" si="24"/>
        <v>0</v>
      </c>
      <c r="P441" s="8">
        <f t="shared" si="25"/>
        <v>0</v>
      </c>
      <c r="Q441" t="s">
        <v>8310</v>
      </c>
      <c r="R441" t="s">
        <v>8316</v>
      </c>
      <c r="S441" s="14">
        <f t="shared" si="26"/>
        <v>41919.553449074076</v>
      </c>
      <c r="T441" s="14">
        <f t="shared" si="27"/>
        <v>41929.553449074076</v>
      </c>
    </row>
    <row r="442" spans="1:20" ht="48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 s="13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48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 s="13">
        <f t="shared" si="24"/>
        <v>0</v>
      </c>
      <c r="P443" s="8">
        <f t="shared" si="25"/>
        <v>0</v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ht="16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 s="13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8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 s="13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32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 s="13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8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 s="13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48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 s="13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48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 s="13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48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 s="13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48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 s="13">
        <f t="shared" ref="O451:O514" si="28">(E451/D451)*100</f>
        <v>2.25</v>
      </c>
      <c r="P451" s="8">
        <f t="shared" ref="P451:P514" si="29">IFERROR(E451/L451,0)</f>
        <v>9</v>
      </c>
      <c r="Q451" t="s">
        <v>8310</v>
      </c>
      <c r="R451" t="s">
        <v>8316</v>
      </c>
      <c r="S451" s="14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 s="13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48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 s="13">
        <f t="shared" si="28"/>
        <v>0</v>
      </c>
      <c r="P453" s="8">
        <f t="shared" si="29"/>
        <v>0</v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32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 s="13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42107.49554398148</v>
      </c>
      <c r="T454" s="14">
        <f t="shared" si="31"/>
        <v>42137.49554398148</v>
      </c>
    </row>
    <row r="455" spans="1:20" ht="48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 s="13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8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 s="13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48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 s="13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40970.794236111113</v>
      </c>
      <c r="T457" s="14">
        <f t="shared" si="31"/>
        <v>41015.813194444439</v>
      </c>
    </row>
    <row r="458" spans="1:20" ht="48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 s="13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41547.486122685186</v>
      </c>
      <c r="T458" s="14">
        <f t="shared" si="31"/>
        <v>41568.957638888889</v>
      </c>
    </row>
    <row r="459" spans="1:20" ht="48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 s="13">
        <f t="shared" si="28"/>
        <v>0</v>
      </c>
      <c r="P459" s="8">
        <f t="shared" si="29"/>
        <v>0</v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8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 s="13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48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 s="13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32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 s="13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48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 s="13">
        <f t="shared" si="28"/>
        <v>0</v>
      </c>
      <c r="P463" s="8">
        <f t="shared" si="29"/>
        <v>0</v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48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8260</v>
      </c>
      <c r="O464" s="13">
        <f t="shared" si="28"/>
        <v>0</v>
      </c>
      <c r="P464" s="8">
        <f t="shared" si="29"/>
        <v>0</v>
      </c>
      <c r="Q464" t="s">
        <v>8310</v>
      </c>
      <c r="R464" t="s">
        <v>8316</v>
      </c>
      <c r="S464" s="14">
        <f t="shared" si="30"/>
        <v>40704.918298611105</v>
      </c>
      <c r="T464" s="14">
        <f t="shared" si="31"/>
        <v>40764.918298611105</v>
      </c>
    </row>
    <row r="465" spans="1:20" ht="48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8260</v>
      </c>
      <c r="O465" s="13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32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8260</v>
      </c>
      <c r="O466" s="13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42488.640451388885</v>
      </c>
      <c r="T466" s="14">
        <f t="shared" si="31"/>
        <v>42508.640451388885</v>
      </c>
    </row>
    <row r="467" spans="1:20" ht="16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8260</v>
      </c>
      <c r="O467" s="13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8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8260</v>
      </c>
      <c r="O468" s="13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48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8260</v>
      </c>
      <c r="O469" s="13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48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8260</v>
      </c>
      <c r="O470" s="13">
        <f t="shared" si="28"/>
        <v>0</v>
      </c>
      <c r="P470" s="8">
        <f t="shared" si="29"/>
        <v>0</v>
      </c>
      <c r="Q470" t="s">
        <v>8310</v>
      </c>
      <c r="R470" t="s">
        <v>8316</v>
      </c>
      <c r="S470" s="14">
        <f t="shared" si="30"/>
        <v>41040.959293981483</v>
      </c>
      <c r="T470" s="14">
        <f t="shared" si="31"/>
        <v>41100.952141203699</v>
      </c>
    </row>
    <row r="471" spans="1:20" ht="32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8260</v>
      </c>
      <c r="O471" s="13">
        <f t="shared" si="28"/>
        <v>0</v>
      </c>
      <c r="P471" s="8">
        <f t="shared" si="29"/>
        <v>0</v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48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8260</v>
      </c>
      <c r="O472" s="13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64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8260</v>
      </c>
      <c r="O473" s="13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48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8260</v>
      </c>
      <c r="O474" s="13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8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8260</v>
      </c>
      <c r="O475" s="13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8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8260</v>
      </c>
      <c r="O476" s="13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48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8260</v>
      </c>
      <c r="O477" s="13">
        <f t="shared" si="28"/>
        <v>0</v>
      </c>
      <c r="P477" s="8">
        <f t="shared" si="29"/>
        <v>0</v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32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8260</v>
      </c>
      <c r="O478" s="13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48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8260</v>
      </c>
      <c r="O479" s="13">
        <f t="shared" si="28"/>
        <v>0</v>
      </c>
      <c r="P479" s="8">
        <f t="shared" si="29"/>
        <v>0</v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8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8260</v>
      </c>
      <c r="O480" s="13">
        <f t="shared" si="28"/>
        <v>0</v>
      </c>
      <c r="P480" s="8">
        <f t="shared" si="29"/>
        <v>0</v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8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8260</v>
      </c>
      <c r="O481" s="13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48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8260</v>
      </c>
      <c r="O482" s="13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41465.29184027778</v>
      </c>
      <c r="T482" s="14">
        <f t="shared" si="31"/>
        <v>41495.29184027778</v>
      </c>
    </row>
    <row r="483" spans="1:20" ht="48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8260</v>
      </c>
      <c r="O483" s="13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8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8260</v>
      </c>
      <c r="O484" s="13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42447.688541666663</v>
      </c>
      <c r="T484" s="14">
        <f t="shared" si="31"/>
        <v>42474.398611111108</v>
      </c>
    </row>
    <row r="485" spans="1:20" ht="48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8260</v>
      </c>
      <c r="O485" s="13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64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8260</v>
      </c>
      <c r="O486" s="13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32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8260</v>
      </c>
      <c r="O487" s="13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41381.297442129631</v>
      </c>
      <c r="T487" s="14">
        <f t="shared" si="31"/>
        <v>41411.297442129631</v>
      </c>
    </row>
    <row r="488" spans="1:20" ht="48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8260</v>
      </c>
      <c r="O488" s="13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48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8260</v>
      </c>
      <c r="O489" s="13">
        <f t="shared" si="28"/>
        <v>0</v>
      </c>
      <c r="P489" s="8">
        <f t="shared" si="29"/>
        <v>0</v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32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8260</v>
      </c>
      <c r="O490" s="13">
        <f t="shared" si="28"/>
        <v>0</v>
      </c>
      <c r="P490" s="8">
        <f t="shared" si="29"/>
        <v>0</v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8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8260</v>
      </c>
      <c r="O491" s="13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ht="16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8260</v>
      </c>
      <c r="O492" s="13">
        <f t="shared" si="28"/>
        <v>0</v>
      </c>
      <c r="P492" s="8">
        <f t="shared" si="29"/>
        <v>0</v>
      </c>
      <c r="Q492" t="s">
        <v>8310</v>
      </c>
      <c r="R492" t="s">
        <v>8316</v>
      </c>
      <c r="S492" s="14">
        <f t="shared" si="30"/>
        <v>41113.760243055549</v>
      </c>
      <c r="T492" s="14">
        <f t="shared" si="31"/>
        <v>41143.760243055549</v>
      </c>
    </row>
    <row r="493" spans="1:20" ht="48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8260</v>
      </c>
      <c r="O493" s="13">
        <f t="shared" si="28"/>
        <v>0</v>
      </c>
      <c r="P493" s="8">
        <f t="shared" si="29"/>
        <v>0</v>
      </c>
      <c r="Q493" t="s">
        <v>8310</v>
      </c>
      <c r="R493" t="s">
        <v>8316</v>
      </c>
      <c r="S493" s="14">
        <f t="shared" si="30"/>
        <v>42366.774293981478</v>
      </c>
      <c r="T493" s="14">
        <f t="shared" si="31"/>
        <v>42396.774293981478</v>
      </c>
    </row>
    <row r="494" spans="1:20" ht="48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8260</v>
      </c>
      <c r="O494" s="13">
        <f t="shared" si="28"/>
        <v>0</v>
      </c>
      <c r="P494" s="8">
        <f t="shared" si="29"/>
        <v>0</v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8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8260</v>
      </c>
      <c r="O495" s="13">
        <f t="shared" si="28"/>
        <v>0</v>
      </c>
      <c r="P495" s="8">
        <f t="shared" si="29"/>
        <v>0</v>
      </c>
      <c r="Q495" t="s">
        <v>8310</v>
      </c>
      <c r="R495" t="s">
        <v>8316</v>
      </c>
      <c r="S495" s="14">
        <f t="shared" si="30"/>
        <v>42114.517800925925</v>
      </c>
      <c r="T495" s="14">
        <f t="shared" si="31"/>
        <v>42144.517800925925</v>
      </c>
    </row>
    <row r="496" spans="1:20" ht="48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8260</v>
      </c>
      <c r="O496" s="13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8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8260</v>
      </c>
      <c r="O497" s="13">
        <f t="shared" si="28"/>
        <v>0</v>
      </c>
      <c r="P497" s="8">
        <f t="shared" si="29"/>
        <v>0</v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32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8260</v>
      </c>
      <c r="O498" s="13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ht="16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8260</v>
      </c>
      <c r="O499" s="13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8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8260</v>
      </c>
      <c r="O500" s="13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64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8260</v>
      </c>
      <c r="O501" s="13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64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8260</v>
      </c>
      <c r="O502" s="13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40247.677673611106</v>
      </c>
      <c r="T502" s="14">
        <f t="shared" si="31"/>
        <v>40306.719444444439</v>
      </c>
    </row>
    <row r="503" spans="1:20" ht="48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8260</v>
      </c>
      <c r="O503" s="13">
        <f t="shared" si="28"/>
        <v>0</v>
      </c>
      <c r="P503" s="8">
        <f t="shared" si="29"/>
        <v>0</v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48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8260</v>
      </c>
      <c r="O504" s="13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48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8260</v>
      </c>
      <c r="O505" s="13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48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8260</v>
      </c>
      <c r="O506" s="13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8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8260</v>
      </c>
      <c r="O507" s="13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8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8260</v>
      </c>
      <c r="O508" s="13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48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8260</v>
      </c>
      <c r="O509" s="13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48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8260</v>
      </c>
      <c r="O510" s="13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8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8260</v>
      </c>
      <c r="O511" s="13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8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8260</v>
      </c>
      <c r="O512" s="13">
        <f t="shared" si="28"/>
        <v>0</v>
      </c>
      <c r="P512" s="8">
        <f t="shared" si="29"/>
        <v>0</v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8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8260</v>
      </c>
      <c r="O513" s="13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48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8260</v>
      </c>
      <c r="O514" s="13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32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8260</v>
      </c>
      <c r="O515" s="13">
        <f t="shared" ref="O515:O578" si="32">(E515/D515)*100</f>
        <v>13.923999999999999</v>
      </c>
      <c r="P515" s="8">
        <f t="shared" ref="P515:P578" si="33">IFERROR(E515/L515,0)</f>
        <v>102.38235294117646</v>
      </c>
      <c r="Q515" t="s">
        <v>8310</v>
      </c>
      <c r="R515" t="s">
        <v>8316</v>
      </c>
      <c r="S515" s="14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8260</v>
      </c>
      <c r="O516" s="13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8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8260</v>
      </c>
      <c r="O517" s="13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32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8260</v>
      </c>
      <c r="O518" s="13">
        <f t="shared" si="32"/>
        <v>0</v>
      </c>
      <c r="P518" s="8">
        <f t="shared" si="33"/>
        <v>0</v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48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8260</v>
      </c>
      <c r="O519" s="13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48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8260</v>
      </c>
      <c r="O520" s="13">
        <f t="shared" si="32"/>
        <v>0</v>
      </c>
      <c r="P520" s="8">
        <f t="shared" si="33"/>
        <v>0</v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8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8260</v>
      </c>
      <c r="O521" s="13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41218.183113425919</v>
      </c>
      <c r="T521" s="14">
        <f t="shared" si="35"/>
        <v>41248.183113425919</v>
      </c>
    </row>
    <row r="522" spans="1:20" ht="48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8261</v>
      </c>
      <c r="O522" s="13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48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8261</v>
      </c>
      <c r="O523" s="13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8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8261</v>
      </c>
      <c r="O524" s="13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48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8261</v>
      </c>
      <c r="O525" s="13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48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8261</v>
      </c>
      <c r="O526" s="13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48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8261</v>
      </c>
      <c r="O527" s="13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8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8261</v>
      </c>
      <c r="O528" s="13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48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8261</v>
      </c>
      <c r="O529" s="13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16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8261</v>
      </c>
      <c r="O530" s="13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48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8261</v>
      </c>
      <c r="O531" s="13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48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8261</v>
      </c>
      <c r="O532" s="13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48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8261</v>
      </c>
      <c r="O533" s="13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48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8261</v>
      </c>
      <c r="O534" s="13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48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8261</v>
      </c>
      <c r="O535" s="13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48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8261</v>
      </c>
      <c r="O536" s="13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32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8261</v>
      </c>
      <c r="O537" s="13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42711.336863425924</v>
      </c>
      <c r="T537" s="14">
        <f t="shared" si="35"/>
        <v>42741.336863425924</v>
      </c>
    </row>
    <row r="538" spans="1:20" ht="48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8261</v>
      </c>
      <c r="O538" s="13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42179.136655092589</v>
      </c>
      <c r="T538" s="14">
        <f t="shared" si="35"/>
        <v>42219.541666666664</v>
      </c>
    </row>
    <row r="539" spans="1:20" ht="48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8261</v>
      </c>
      <c r="O539" s="13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48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8261</v>
      </c>
      <c r="O540" s="13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8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8261</v>
      </c>
      <c r="O541" s="13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64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8262</v>
      </c>
      <c r="O542" s="13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8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8262</v>
      </c>
      <c r="O543" s="13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8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8262</v>
      </c>
      <c r="O544" s="13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48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8262</v>
      </c>
      <c r="O545" s="13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48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8262</v>
      </c>
      <c r="O546" s="13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48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8262</v>
      </c>
      <c r="O547" s="13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48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8262</v>
      </c>
      <c r="O548" s="13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48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8262</v>
      </c>
      <c r="O549" s="13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8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8262</v>
      </c>
      <c r="O550" s="13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48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8262</v>
      </c>
      <c r="O551" s="13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48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8262</v>
      </c>
      <c r="O552" s="13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48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8262</v>
      </c>
      <c r="O553" s="13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8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8262</v>
      </c>
      <c r="O554" s="13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8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8262</v>
      </c>
      <c r="O555" s="13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48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8262</v>
      </c>
      <c r="O556" s="13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48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8262</v>
      </c>
      <c r="O557" s="13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32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8262</v>
      </c>
      <c r="O558" s="13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48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8262</v>
      </c>
      <c r="O559" s="13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48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8262</v>
      </c>
      <c r="O560" s="13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48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8262</v>
      </c>
      <c r="O561" s="13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8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8262</v>
      </c>
      <c r="O562" s="13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48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8262</v>
      </c>
      <c r="O563" s="13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48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8262</v>
      </c>
      <c r="O564" s="13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4">
        <f t="shared" si="34"/>
        <v>42692.180729166663</v>
      </c>
      <c r="T564" s="14">
        <f t="shared" si="35"/>
        <v>42722.180729166663</v>
      </c>
    </row>
    <row r="565" spans="1:20" ht="48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8262</v>
      </c>
      <c r="O565" s="13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48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8262</v>
      </c>
      <c r="O566" s="13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48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8262</v>
      </c>
      <c r="O567" s="13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4">
        <f t="shared" si="34"/>
        <v>42165.576956018514</v>
      </c>
      <c r="T567" s="14">
        <f t="shared" si="35"/>
        <v>42195.576956018514</v>
      </c>
    </row>
    <row r="568" spans="1:20" ht="48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8262</v>
      </c>
      <c r="O568" s="13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48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8262</v>
      </c>
      <c r="O569" s="13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64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8262</v>
      </c>
      <c r="O570" s="13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8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8262</v>
      </c>
      <c r="O571" s="13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32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8262</v>
      </c>
      <c r="O572" s="13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42388.589918981474</v>
      </c>
      <c r="T572" s="14">
        <f t="shared" si="35"/>
        <v>42418.589918981474</v>
      </c>
    </row>
    <row r="573" spans="1:20" ht="48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8262</v>
      </c>
      <c r="O573" s="13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48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8262</v>
      </c>
      <c r="O574" s="13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4">
        <f t="shared" si="34"/>
        <v>42282.507962962962</v>
      </c>
      <c r="T574" s="14">
        <f t="shared" si="35"/>
        <v>42312.549629629626</v>
      </c>
    </row>
    <row r="575" spans="1:20" ht="48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8262</v>
      </c>
      <c r="O575" s="13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48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8262</v>
      </c>
      <c r="O576" s="13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48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8262</v>
      </c>
      <c r="O577" s="13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8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8262</v>
      </c>
      <c r="O578" s="13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48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8262</v>
      </c>
      <c r="O579" s="13">
        <f t="shared" ref="O579:O642" si="36">(E579/D579)*100</f>
        <v>0.2</v>
      </c>
      <c r="P579" s="8">
        <f t="shared" ref="P579:P642" si="37">IFERROR(E579/L579,0)</f>
        <v>10</v>
      </c>
      <c r="Q579" t="s">
        <v>8319</v>
      </c>
      <c r="R579" t="s">
        <v>8320</v>
      </c>
      <c r="S579" s="14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8262</v>
      </c>
      <c r="O580" s="13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32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8262</v>
      </c>
      <c r="O581" s="13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48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8262</v>
      </c>
      <c r="O582" s="13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48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8262</v>
      </c>
      <c r="O583" s="13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48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8262</v>
      </c>
      <c r="O584" s="13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32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8262</v>
      </c>
      <c r="O585" s="13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32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8262</v>
      </c>
      <c r="O586" s="13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8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8262</v>
      </c>
      <c r="O587" s="13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8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8262</v>
      </c>
      <c r="O588" s="13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80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8262</v>
      </c>
      <c r="O589" s="13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48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8262</v>
      </c>
      <c r="O590" s="13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42631.561180555553</v>
      </c>
      <c r="T590" s="14">
        <f t="shared" si="39"/>
        <v>42691.602847222217</v>
      </c>
    </row>
    <row r="591" spans="1:20" ht="16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8262</v>
      </c>
      <c r="O591" s="13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48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8262</v>
      </c>
      <c r="O592" s="13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8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8262</v>
      </c>
      <c r="O593" s="13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48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8262</v>
      </c>
      <c r="O594" s="13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48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8262</v>
      </c>
      <c r="O595" s="13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32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8262</v>
      </c>
      <c r="O596" s="13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48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8262</v>
      </c>
      <c r="O597" s="13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42082.861550925925</v>
      </c>
      <c r="T597" s="14">
        <f t="shared" si="39"/>
        <v>42127.861550925925</v>
      </c>
    </row>
    <row r="598" spans="1:20" ht="32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8262</v>
      </c>
      <c r="O598" s="13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8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8262</v>
      </c>
      <c r="O599" s="13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32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8262</v>
      </c>
      <c r="O600" s="13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48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8262</v>
      </c>
      <c r="O601" s="13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32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8262</v>
      </c>
      <c r="O602" s="13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48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8262</v>
      </c>
      <c r="O603" s="13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8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8262</v>
      </c>
      <c r="O604" s="13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8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8262</v>
      </c>
      <c r="O605" s="13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48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8262</v>
      </c>
      <c r="O606" s="13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32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8262</v>
      </c>
      <c r="O607" s="13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42194.149398148147</v>
      </c>
      <c r="T607" s="14">
        <f t="shared" si="39"/>
        <v>42239.149398148147</v>
      </c>
    </row>
    <row r="608" spans="1:20" ht="48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8262</v>
      </c>
      <c r="O608" s="13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48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8262</v>
      </c>
      <c r="O609" s="13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48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8262</v>
      </c>
      <c r="O610" s="13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48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8262</v>
      </c>
      <c r="O611" s="13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8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8262</v>
      </c>
      <c r="O612" s="13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48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8262</v>
      </c>
      <c r="O613" s="13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32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8262</v>
      </c>
      <c r="O614" s="13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4">
        <f t="shared" si="38"/>
        <v>42584.823449074072</v>
      </c>
      <c r="T614" s="14">
        <f t="shared" si="39"/>
        <v>42614.823449074072</v>
      </c>
    </row>
    <row r="615" spans="1:20" ht="48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8262</v>
      </c>
      <c r="O615" s="13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8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8262</v>
      </c>
      <c r="O616" s="13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8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8262</v>
      </c>
      <c r="O617" s="13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48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8262</v>
      </c>
      <c r="O618" s="13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4">
        <f t="shared" si="38"/>
        <v>42761.167905092589</v>
      </c>
      <c r="T618" s="14">
        <f t="shared" si="39"/>
        <v>42791.167905092589</v>
      </c>
    </row>
    <row r="619" spans="1:20" ht="48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8262</v>
      </c>
      <c r="O619" s="13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48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8262</v>
      </c>
      <c r="O620" s="13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32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8262</v>
      </c>
      <c r="O621" s="13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8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8262</v>
      </c>
      <c r="O622" s="13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48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8262</v>
      </c>
      <c r="O623" s="13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48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8262</v>
      </c>
      <c r="O624" s="13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48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8262</v>
      </c>
      <c r="O625" s="13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8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8262</v>
      </c>
      <c r="O626" s="13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48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8262</v>
      </c>
      <c r="O627" s="13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48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8262</v>
      </c>
      <c r="O628" s="13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48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8262</v>
      </c>
      <c r="O629" s="13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8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8262</v>
      </c>
      <c r="O630" s="13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48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8262</v>
      </c>
      <c r="O631" s="13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48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8262</v>
      </c>
      <c r="O632" s="13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32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8262</v>
      </c>
      <c r="O633" s="13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32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8262</v>
      </c>
      <c r="O634" s="13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8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8262</v>
      </c>
      <c r="O635" s="13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42507.090995370367</v>
      </c>
      <c r="T635" s="14">
        <f t="shared" si="39"/>
        <v>42538.749999999993</v>
      </c>
    </row>
    <row r="636" spans="1:20" ht="32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8262</v>
      </c>
      <c r="O636" s="13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32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8262</v>
      </c>
      <c r="O637" s="13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32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8262</v>
      </c>
      <c r="O638" s="13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48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8262</v>
      </c>
      <c r="O639" s="13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ht="16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8262</v>
      </c>
      <c r="O640" s="13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32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8262</v>
      </c>
      <c r="O641" s="13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48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 s="13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42683.211979166663</v>
      </c>
      <c r="T642" s="14">
        <f t="shared" si="39"/>
        <v>42698.749999999993</v>
      </c>
    </row>
    <row r="643" spans="1:20" ht="48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 s="13">
        <f t="shared" ref="O643:O706" si="40">(E643/D643)*100</f>
        <v>119.16249999999999</v>
      </c>
      <c r="P643" s="8">
        <f t="shared" ref="P643:P706" si="41">IFERROR(E643/L643,0)</f>
        <v>151.31746031746033</v>
      </c>
      <c r="Q643" t="s">
        <v>8319</v>
      </c>
      <c r="R643" t="s">
        <v>8321</v>
      </c>
      <c r="S643" s="14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 s="13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32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 s="13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48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 s="13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32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 s="13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48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 s="13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48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 s="13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32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 s="13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48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 s="13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48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 s="13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48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 s="13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48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 s="13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48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 s="13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48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 s="13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8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 s="13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48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 s="13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42477.554618055554</v>
      </c>
    </row>
    <row r="659" spans="1:20" ht="48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 s="13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48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 s="13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ht="16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 s="13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48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 s="13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</v>
      </c>
    </row>
    <row r="663" spans="1:20" ht="48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 s="13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32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 s="13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48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 s="13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48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 s="13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48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 s="13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48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 s="13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41838.623819444438</v>
      </c>
      <c r="T668" s="14">
        <f t="shared" si="43"/>
        <v>41868.623819444438</v>
      </c>
    </row>
    <row r="669" spans="1:20" ht="48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 s="13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8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 s="13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64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 s="13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48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 s="13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48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 s="13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48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 s="13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48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 s="13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32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 s="13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48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 s="13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64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 s="13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42012.559965277775</v>
      </c>
      <c r="T678" s="14">
        <f t="shared" si="43"/>
        <v>42042.559965277775</v>
      </c>
    </row>
    <row r="679" spans="1:20" ht="48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 s="13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48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 s="13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48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 s="13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48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 s="13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48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 s="13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8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 s="13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42808.515300925923</v>
      </c>
    </row>
    <row r="685" spans="1:20" ht="48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 s="13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16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 s="13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48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 s="13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64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 s="13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48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 s="13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48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 s="13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48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 s="13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32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 s="13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8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 s="13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48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 s="13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32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 s="13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48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 s="13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48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 s="13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32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 s="13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48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 s="13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48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 s="13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41866.722743055558</v>
      </c>
      <c r="T700" s="14">
        <f t="shared" si="43"/>
        <v>41899.875</v>
      </c>
    </row>
    <row r="701" spans="1:20" ht="48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 s="13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48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 s="13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48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 s="13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48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 s="13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42698.560034722221</v>
      </c>
    </row>
    <row r="705" spans="1:20" ht="48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 s="13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8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 s="13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32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 s="13">
        <f t="shared" ref="O707:O770" si="44">(E707/D707)*100</f>
        <v>0.97699999999999987</v>
      </c>
      <c r="P707" s="8">
        <f t="shared" ref="P707:P770" si="45">IFERROR(E707/L707,0)</f>
        <v>195.4</v>
      </c>
      <c r="Q707" t="s">
        <v>8319</v>
      </c>
      <c r="R707" t="s">
        <v>8321</v>
      </c>
      <c r="S707" s="14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 s="13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48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 s="13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48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 s="13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32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 s="13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32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 s="13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48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 s="13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48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 s="13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42384.472592592589</v>
      </c>
      <c r="T714" s="14">
        <f t="shared" si="47"/>
        <v>42414.472592592589</v>
      </c>
    </row>
    <row r="715" spans="1:20" ht="48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 s="13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8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 s="13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48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 s="13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8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 s="13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ht="16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 s="13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41857.645856481475</v>
      </c>
      <c r="T719" s="14">
        <f t="shared" si="47"/>
        <v>41887.645856481475</v>
      </c>
    </row>
    <row r="720" spans="1:20" ht="48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 s="13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48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 s="13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8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s="13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48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s="13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48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s="13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32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s="13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42184.608206018514</v>
      </c>
      <c r="T725" s="14">
        <f t="shared" si="47"/>
        <v>42214.957638888889</v>
      </c>
    </row>
    <row r="726" spans="1:20" ht="48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s="13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8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s="13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48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s="13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48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s="13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41246.811909722222</v>
      </c>
      <c r="T729" s="14">
        <f t="shared" si="47"/>
        <v>41288.680555555555</v>
      </c>
    </row>
    <row r="730" spans="1:20" ht="48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s="13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48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s="13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32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s="13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8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s="13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48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s="13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48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s="13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32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s="13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8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s="13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48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s="13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48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s="13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32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s="13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41943.39576388889</v>
      </c>
      <c r="T740" s="14">
        <f t="shared" si="47"/>
        <v>41973.999305555553</v>
      </c>
    </row>
    <row r="741" spans="1:20" ht="48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s="13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48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s="13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32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s="13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48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s="13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48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s="13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32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s="13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48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s="13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16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s="13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48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s="13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8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s="13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48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s="13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48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s="13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8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s="13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48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s="13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48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s="13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48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s="13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8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s="13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8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s="13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48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s="13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32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s="13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8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s="13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48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13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42700.597372685188</v>
      </c>
    </row>
    <row r="763" spans="1:20" ht="48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13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8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13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8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13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41471.238518518519</v>
      </c>
      <c r="T765" s="14">
        <f t="shared" si="47"/>
        <v>41501.238518518519</v>
      </c>
    </row>
    <row r="766" spans="1:20" ht="48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13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48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13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48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13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64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13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48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13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48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13">
        <f t="shared" ref="O771:O834" si="48">(E771/D771)*100</f>
        <v>41.4</v>
      </c>
      <c r="P771" s="8">
        <f t="shared" ref="P771:P834" si="49">IFERROR(E771/L771,0)</f>
        <v>31.846153846153847</v>
      </c>
      <c r="Q771" t="s">
        <v>8322</v>
      </c>
      <c r="R771" t="s">
        <v>8324</v>
      </c>
      <c r="S771" s="14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13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4">
        <f t="shared" si="50"/>
        <v>41289.791307870364</v>
      </c>
      <c r="T772" s="14">
        <f t="shared" si="51"/>
        <v>41329.791307870364</v>
      </c>
    </row>
    <row r="773" spans="1:20" ht="48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13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64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13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48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13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42100.527604166666</v>
      </c>
      <c r="T775" s="14">
        <f t="shared" si="51"/>
        <v>42134.750694444439</v>
      </c>
    </row>
    <row r="776" spans="1:20" ht="48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13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8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13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48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13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48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13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8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13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48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13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32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8266</v>
      </c>
      <c r="O782" s="13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8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8266</v>
      </c>
      <c r="O783" s="13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41402.792523148142</v>
      </c>
      <c r="T783" s="14">
        <f t="shared" si="51"/>
        <v>41432.792523148142</v>
      </c>
    </row>
    <row r="784" spans="1:20" ht="48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8266</v>
      </c>
      <c r="O784" s="13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48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8266</v>
      </c>
      <c r="O785" s="13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48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8266</v>
      </c>
      <c r="O786" s="13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48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8266</v>
      </c>
      <c r="O787" s="13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41303.38559027778</v>
      </c>
      <c r="T787" s="14">
        <f t="shared" si="51"/>
        <v>41333.38559027778</v>
      </c>
    </row>
    <row r="788" spans="1:20" ht="48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8266</v>
      </c>
      <c r="O788" s="13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41040.449305555558</v>
      </c>
    </row>
    <row r="789" spans="1:20" ht="48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8266</v>
      </c>
      <c r="O789" s="13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48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8266</v>
      </c>
      <c r="O790" s="13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8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8266</v>
      </c>
      <c r="O791" s="13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41276.977777777771</v>
      </c>
      <c r="T791" s="14">
        <f t="shared" si="51"/>
        <v>41295.124305555553</v>
      </c>
    </row>
    <row r="792" spans="1:20" ht="48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8266</v>
      </c>
      <c r="O792" s="13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48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8266</v>
      </c>
      <c r="O793" s="13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32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8266</v>
      </c>
      <c r="O794" s="13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41555.665312499994</v>
      </c>
      <c r="T794" s="14">
        <f t="shared" si="51"/>
        <v>41585.706979166665</v>
      </c>
    </row>
    <row r="795" spans="1:20" ht="48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8266</v>
      </c>
      <c r="O795" s="13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48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8266</v>
      </c>
      <c r="O796" s="13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48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8266</v>
      </c>
      <c r="O797" s="13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64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8266</v>
      </c>
      <c r="O798" s="13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48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8266</v>
      </c>
      <c r="O799" s="13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8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8266</v>
      </c>
      <c r="O800" s="13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48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8266</v>
      </c>
      <c r="O801" s="13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8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8266</v>
      </c>
      <c r="O802" s="13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8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8266</v>
      </c>
      <c r="O803" s="13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48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8266</v>
      </c>
      <c r="O804" s="13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41122.813935185179</v>
      </c>
      <c r="T804" s="14">
        <f t="shared" si="51"/>
        <v>41168.961805555555</v>
      </c>
    </row>
    <row r="805" spans="1:20" ht="48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8266</v>
      </c>
      <c r="O805" s="13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48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8266</v>
      </c>
      <c r="O806" s="13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40729.897291666661</v>
      </c>
      <c r="T806" s="14">
        <f t="shared" si="51"/>
        <v>40746.957638888889</v>
      </c>
    </row>
    <row r="807" spans="1:20" ht="48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8266</v>
      </c>
      <c r="O807" s="13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ht="16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8266</v>
      </c>
      <c r="O808" s="13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32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8266</v>
      </c>
      <c r="O809" s="13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48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8266</v>
      </c>
      <c r="O810" s="13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32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8266</v>
      </c>
      <c r="O811" s="13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48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8266</v>
      </c>
      <c r="O812" s="13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32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8266</v>
      </c>
      <c r="O813" s="13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48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8266</v>
      </c>
      <c r="O814" s="13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32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8266</v>
      </c>
      <c r="O815" s="13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48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8266</v>
      </c>
      <c r="O816" s="13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32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8266</v>
      </c>
      <c r="O817" s="13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32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8266</v>
      </c>
      <c r="O818" s="13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8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8266</v>
      </c>
      <c r="O819" s="13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48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8266</v>
      </c>
      <c r="O820" s="13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32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8266</v>
      </c>
      <c r="O821" s="13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8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8266</v>
      </c>
      <c r="O822" s="13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8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8266</v>
      </c>
      <c r="O823" s="13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32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8266</v>
      </c>
      <c r="O824" s="13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8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8266</v>
      </c>
      <c r="O825" s="13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48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8266</v>
      </c>
      <c r="O826" s="13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32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8266</v>
      </c>
      <c r="O827" s="13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8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8266</v>
      </c>
      <c r="O828" s="13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48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8266</v>
      </c>
      <c r="O829" s="13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48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8266</v>
      </c>
      <c r="O830" s="13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41072.842384259253</v>
      </c>
      <c r="T830" s="14">
        <f t="shared" si="51"/>
        <v>41085.474999999999</v>
      </c>
    </row>
    <row r="831" spans="1:20" ht="48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8266</v>
      </c>
      <c r="O831" s="13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8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8266</v>
      </c>
      <c r="O832" s="13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32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8266</v>
      </c>
      <c r="O833" s="13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48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8266</v>
      </c>
      <c r="O834" s="13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40929.134027777771</v>
      </c>
    </row>
    <row r="835" spans="1:20" ht="16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8266</v>
      </c>
      <c r="O835" s="13">
        <f t="shared" ref="O835:O898" si="52">(E835/D835)*100</f>
        <v>101.66666666666666</v>
      </c>
      <c r="P835" s="8">
        <f t="shared" ref="P835:P898" si="53">IFERROR(E835/L835,0)</f>
        <v>148.78048780487805</v>
      </c>
      <c r="Q835" t="s">
        <v>8325</v>
      </c>
      <c r="R835" t="s">
        <v>8326</v>
      </c>
      <c r="S835" s="14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8266</v>
      </c>
      <c r="O836" s="13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48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8266</v>
      </c>
      <c r="O837" s="13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ht="16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8266</v>
      </c>
      <c r="O838" s="13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32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8266</v>
      </c>
      <c r="O839" s="13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48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8266</v>
      </c>
      <c r="O840" s="13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8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8266</v>
      </c>
      <c r="O841" s="13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32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8267</v>
      </c>
      <c r="O842" s="13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48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8267</v>
      </c>
      <c r="O843" s="13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41923.630358796298</v>
      </c>
      <c r="T843" s="14">
        <f t="shared" si="55"/>
        <v>41953.672025462962</v>
      </c>
    </row>
    <row r="844" spans="1:20" ht="48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8267</v>
      </c>
      <c r="O844" s="13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41526.384062499994</v>
      </c>
      <c r="T844" s="14">
        <f t="shared" si="55"/>
        <v>41560.957638888889</v>
      </c>
    </row>
    <row r="845" spans="1:20" ht="48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8267</v>
      </c>
      <c r="O845" s="13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48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8267</v>
      </c>
      <c r="O846" s="13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8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8267</v>
      </c>
      <c r="O847" s="13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32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8267</v>
      </c>
      <c r="O848" s="13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16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8267</v>
      </c>
      <c r="O849" s="13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42165.59</v>
      </c>
      <c r="T849" s="14">
        <f t="shared" si="55"/>
        <v>42195.59</v>
      </c>
    </row>
    <row r="850" spans="1:20" ht="48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8267</v>
      </c>
      <c r="O850" s="13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64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8267</v>
      </c>
      <c r="O851" s="13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8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8267</v>
      </c>
      <c r="O852" s="13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32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8267</v>
      </c>
      <c r="O853" s="13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32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8267</v>
      </c>
      <c r="O854" s="13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8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8267</v>
      </c>
      <c r="O855" s="13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8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8267</v>
      </c>
      <c r="O856" s="13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32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8267</v>
      </c>
      <c r="O857" s="13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42544.916863425919</v>
      </c>
      <c r="T857" s="14">
        <f t="shared" si="55"/>
        <v>42574.916863425919</v>
      </c>
    </row>
    <row r="858" spans="1:20" ht="48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8267</v>
      </c>
      <c r="O858" s="13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32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8267</v>
      </c>
      <c r="O859" s="13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48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8267</v>
      </c>
      <c r="O860" s="13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32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8267</v>
      </c>
      <c r="O861" s="13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48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8268</v>
      </c>
      <c r="O862" s="13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8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8268</v>
      </c>
      <c r="O863" s="13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8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8268</v>
      </c>
      <c r="O864" s="13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8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8268</v>
      </c>
      <c r="O865" s="13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8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8268</v>
      </c>
      <c r="O866" s="13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48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8268</v>
      </c>
      <c r="O867" s="13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41230.564780092587</v>
      </c>
      <c r="T867" s="14">
        <f t="shared" si="55"/>
        <v>41290.564780092587</v>
      </c>
    </row>
    <row r="868" spans="1:20" ht="48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8268</v>
      </c>
      <c r="O868" s="13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48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8268</v>
      </c>
      <c r="O869" s="13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64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8268</v>
      </c>
      <c r="O870" s="13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48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8268</v>
      </c>
      <c r="O871" s="13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41342.637233796289</v>
      </c>
      <c r="T871" s="14">
        <f t="shared" si="55"/>
        <v>41372.595567129625</v>
      </c>
    </row>
    <row r="872" spans="1:20" ht="48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8268</v>
      </c>
      <c r="O872" s="13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48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8268</v>
      </c>
      <c r="O873" s="13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41607.394618055558</v>
      </c>
    </row>
    <row r="874" spans="1:20" ht="48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8268</v>
      </c>
      <c r="O874" s="13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32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8268</v>
      </c>
      <c r="O875" s="13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41183.958796296291</v>
      </c>
      <c r="T875" s="14">
        <f t="shared" si="55"/>
        <v>41224.000462962962</v>
      </c>
    </row>
    <row r="876" spans="1:20" ht="48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8268</v>
      </c>
      <c r="O876" s="13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64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 s="13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16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8268</v>
      </c>
      <c r="O878" s="13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48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8268</v>
      </c>
      <c r="O879" s="13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41597.580555555549</v>
      </c>
      <c r="T879" s="14">
        <f t="shared" si="55"/>
        <v>41627.580555555549</v>
      </c>
    </row>
    <row r="880" spans="1:20" ht="48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8268</v>
      </c>
      <c r="O880" s="13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48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8268</v>
      </c>
      <c r="O881" s="13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48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 s="13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8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 s="13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48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 s="13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48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3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8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 s="13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40981.594282407408</v>
      </c>
      <c r="T886" s="14">
        <f t="shared" si="55"/>
        <v>41040.896527777775</v>
      </c>
    </row>
    <row r="887" spans="1:20" ht="48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3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48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 s="13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48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 s="13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48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 s="13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8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3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48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3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48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 s="13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48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3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8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 s="13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48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3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42496.773263888885</v>
      </c>
      <c r="T896" s="14">
        <f t="shared" si="55"/>
        <v>42526.773263888885</v>
      </c>
    </row>
    <row r="897" spans="1:20" ht="48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 s="13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48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 s="13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42218.66465277777</v>
      </c>
      <c r="T898" s="14">
        <f t="shared" si="55"/>
        <v>42243.958333333336</v>
      </c>
    </row>
    <row r="899" spans="1:20" ht="48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 s="13">
        <f t="shared" ref="O899:O962" si="56">(E899/D899)*100</f>
        <v>0</v>
      </c>
      <c r="P899" s="8">
        <f t="shared" ref="P899:P962" si="57">IFERROR(E899/L899,0)</f>
        <v>0</v>
      </c>
      <c r="Q899" t="s">
        <v>8325</v>
      </c>
      <c r="R899" t="s">
        <v>8329</v>
      </c>
      <c r="S899" s="14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3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8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3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32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8268</v>
      </c>
      <c r="O902" s="13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64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 s="13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48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8268</v>
      </c>
      <c r="O904" s="13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8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8268</v>
      </c>
      <c r="O905" s="13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8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8268</v>
      </c>
      <c r="O906" s="13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8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8268</v>
      </c>
      <c r="O907" s="13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32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 s="13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32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 s="13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8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 s="13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48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8268</v>
      </c>
      <c r="O911" s="13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8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8268</v>
      </c>
      <c r="O912" s="13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48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 s="13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8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8268</v>
      </c>
      <c r="O914" s="13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41253.942673611113</v>
      </c>
    </row>
    <row r="915" spans="1:20" ht="48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8268</v>
      </c>
      <c r="O915" s="13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8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 s="13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4">
        <f t="shared" si="58"/>
        <v>41116.554942129624</v>
      </c>
      <c r="T916" s="14">
        <f t="shared" si="59"/>
        <v>41146.554942129624</v>
      </c>
    </row>
    <row r="917" spans="1:20" ht="48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8268</v>
      </c>
      <c r="O917" s="13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8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 s="13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48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8268</v>
      </c>
      <c r="O919" s="13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48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8268</v>
      </c>
      <c r="O920" s="13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ht="16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8268</v>
      </c>
      <c r="O921" s="13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8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 s="13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4">
        <f t="shared" si="58"/>
        <v>41562.463217592587</v>
      </c>
      <c r="T922" s="14">
        <f t="shared" si="59"/>
        <v>41592.504884259259</v>
      </c>
    </row>
    <row r="923" spans="1:20" ht="48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8268</v>
      </c>
      <c r="O923" s="13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40846.962685185186</v>
      </c>
      <c r="T923" s="14">
        <f t="shared" si="59"/>
        <v>40889.004351851851</v>
      </c>
    </row>
    <row r="924" spans="1:20" ht="48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8268</v>
      </c>
      <c r="O924" s="13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48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8268</v>
      </c>
      <c r="O925" s="13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48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8268</v>
      </c>
      <c r="O926" s="13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41288.734594907401</v>
      </c>
      <c r="T926" s="14">
        <f t="shared" si="59"/>
        <v>41318.734594907401</v>
      </c>
    </row>
    <row r="927" spans="1:20" ht="48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8268</v>
      </c>
      <c r="O927" s="13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64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 s="13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32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 s="13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8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8268</v>
      </c>
      <c r="O930" s="13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8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 s="13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48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8268</v>
      </c>
      <c r="O932" s="13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8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8268</v>
      </c>
      <c r="O933" s="13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32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8268</v>
      </c>
      <c r="O934" s="13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48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8268</v>
      </c>
      <c r="O935" s="13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41710.960752314808</v>
      </c>
      <c r="T935" s="14">
        <f t="shared" si="59"/>
        <v>41770.960752314808</v>
      </c>
    </row>
    <row r="936" spans="1:20" ht="48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8268</v>
      </c>
      <c r="O936" s="13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48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8268</v>
      </c>
      <c r="O937" s="13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8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 s="13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8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8268</v>
      </c>
      <c r="O939" s="13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41581.631446759253</v>
      </c>
    </row>
    <row r="940" spans="1:20" ht="48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8268</v>
      </c>
      <c r="O940" s="13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48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8268</v>
      </c>
      <c r="O941" s="13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8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 s="13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48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 s="13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48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 s="13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42382.634953703702</v>
      </c>
      <c r="T944" s="14">
        <f t="shared" si="59"/>
        <v>42418.634953703702</v>
      </c>
    </row>
    <row r="945" spans="1:20" ht="32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 s="13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8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 s="13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8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 s="13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42732.66465277777</v>
      </c>
      <c r="T947" s="14">
        <f t="shared" si="59"/>
        <v>42784.790972222218</v>
      </c>
    </row>
    <row r="948" spans="1:20" ht="32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 s="13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48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 s="13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48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 s="13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8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 s="13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8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 s="13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ht="16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 s="13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42480.445277777777</v>
      </c>
      <c r="T953" s="14">
        <f t="shared" si="59"/>
        <v>42525.445277777777</v>
      </c>
    </row>
    <row r="954" spans="1:20" ht="32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 s="13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</v>
      </c>
    </row>
    <row r="955" spans="1:20" ht="48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 s="13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8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 s="13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8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 s="13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64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 s="13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32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 s="13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48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 s="13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48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 s="13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8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 s="13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8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 s="13">
        <f t="shared" ref="O963:O1026" si="60">(E963/D963)*100</f>
        <v>42.188421052631583</v>
      </c>
      <c r="P963" s="8">
        <f t="shared" ref="P963:P1026" si="61">IFERROR(E963/L963,0)</f>
        <v>364.35454545454547</v>
      </c>
      <c r="Q963" t="s">
        <v>8319</v>
      </c>
      <c r="R963" t="s">
        <v>8321</v>
      </c>
      <c r="S963" s="14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 s="13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32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 s="13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48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 s="13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48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 s="13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8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 s="13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8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 s="13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48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 s="13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32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 s="13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48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 s="13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48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 s="13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8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 s="13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48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 s="13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8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 s="13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48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 s="13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48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 s="13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48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 s="13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8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 s="13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48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 s="13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42506.208657407406</v>
      </c>
      <c r="T981" s="14">
        <f t="shared" si="63"/>
        <v>42541.582638888889</v>
      </c>
    </row>
    <row r="982" spans="1:20" ht="48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 s="13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48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 s="13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32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 s="13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48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 s="13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42574.459317129622</v>
      </c>
      <c r="T985" s="14">
        <f t="shared" si="63"/>
        <v>42605.662499999999</v>
      </c>
    </row>
    <row r="986" spans="1:20" ht="80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 s="13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</v>
      </c>
    </row>
    <row r="987" spans="1:20" ht="48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 s="13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48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 s="13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8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 s="13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48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 s="13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16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 s="13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48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 s="13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80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 s="13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8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 s="13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8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 s="13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64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 s="13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48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 s="13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32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 s="13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32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 s="13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32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 s="13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8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 s="13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8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 s="13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42748.851388888885</v>
      </c>
      <c r="T1002" s="14">
        <f t="shared" si="63"/>
        <v>42808.80972222222</v>
      </c>
    </row>
    <row r="1003" spans="1:20" ht="48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 s="13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48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 s="13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8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 s="13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32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 s="13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32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 s="13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42276.41646990741</v>
      </c>
      <c r="T1007" s="14">
        <f t="shared" si="63"/>
        <v>42307.41646990741</v>
      </c>
    </row>
    <row r="1008" spans="1:20" ht="48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 s="13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8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 s="13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48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 s="13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48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 s="13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48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 s="13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8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 s="13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48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 s="13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48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 s="13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32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 s="13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32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 s="13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8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 s="13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42466.857129629629</v>
      </c>
    </row>
    <row r="1019" spans="1:20" ht="48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 s="13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8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 s="13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32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 s="13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48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 s="13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8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 s="13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32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 s="13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42111.438391203701</v>
      </c>
      <c r="T1024" s="14">
        <f t="shared" si="63"/>
        <v>42141.438391203701</v>
      </c>
    </row>
    <row r="1025" spans="1:20" ht="48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 s="13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8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 s="13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32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 s="13">
        <f t="shared" ref="O1027:O1090" si="64">(E1027/D1027)*100</f>
        <v>109.92831428571431</v>
      </c>
      <c r="P1027" s="8">
        <f t="shared" ref="P1027:P1090" si="65">IFERROR(E1027/L1027,0)</f>
        <v>71.848571428571432</v>
      </c>
      <c r="Q1027" t="s">
        <v>8325</v>
      </c>
      <c r="R1027" t="s">
        <v>8330</v>
      </c>
      <c r="S1027" s="14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 s="13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48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 s="13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8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 s="13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32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 s="13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32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 s="13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48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 s="13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ht="16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 s="13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48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 s="13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</v>
      </c>
      <c r="T1035" s="14">
        <f t="shared" si="67"/>
        <v>42716.52407407407</v>
      </c>
    </row>
    <row r="1036" spans="1:20" ht="48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 s="13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48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 s="13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8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 s="13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48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 s="13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8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 s="13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48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 s="13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48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8271</v>
      </c>
      <c r="O1042" s="13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8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8271</v>
      </c>
      <c r="O1043" s="13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4">
        <f t="shared" si="66"/>
        <v>41830.851759259254</v>
      </c>
      <c r="T1043" s="14">
        <f t="shared" si="67"/>
        <v>41850.851759259254</v>
      </c>
    </row>
    <row r="1044" spans="1:20" ht="48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8271</v>
      </c>
      <c r="O1044" s="13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8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8271</v>
      </c>
      <c r="O1045" s="13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48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8271</v>
      </c>
      <c r="O1046" s="13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8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8271</v>
      </c>
      <c r="O1047" s="13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41844.666087962956</v>
      </c>
      <c r="T1047" s="14">
        <f t="shared" si="67"/>
        <v>41874.666087962956</v>
      </c>
    </row>
    <row r="1048" spans="1:20" ht="48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8271</v>
      </c>
      <c r="O1048" s="13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8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8271</v>
      </c>
      <c r="O1049" s="13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41918.610127314816</v>
      </c>
      <c r="T1049" s="14">
        <f t="shared" si="67"/>
        <v>41948.65179398148</v>
      </c>
    </row>
    <row r="1050" spans="1:20" ht="48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8271</v>
      </c>
      <c r="O1050" s="13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ht="16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8271</v>
      </c>
      <c r="O1051" s="13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16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8271</v>
      </c>
      <c r="O1052" s="13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48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8271</v>
      </c>
      <c r="O1053" s="13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64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8271</v>
      </c>
      <c r="O1054" s="13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48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8271</v>
      </c>
      <c r="O1055" s="13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48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8271</v>
      </c>
      <c r="O1056" s="13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48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8271</v>
      </c>
      <c r="O1057" s="13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48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8271</v>
      </c>
      <c r="O1058" s="13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42118.469641203701</v>
      </c>
    </row>
    <row r="1059" spans="1:20" ht="32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8271</v>
      </c>
      <c r="O1059" s="13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4">
        <f t="shared" si="66"/>
        <v>42678.662997685184</v>
      </c>
      <c r="T1059" s="14">
        <f t="shared" si="67"/>
        <v>42708.704664351848</v>
      </c>
    </row>
    <row r="1060" spans="1:20" ht="48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8271</v>
      </c>
      <c r="O1060" s="13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ht="16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8271</v>
      </c>
      <c r="O1061" s="13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48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8271</v>
      </c>
      <c r="O1062" s="13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32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8271</v>
      </c>
      <c r="O1063" s="13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ht="16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8271</v>
      </c>
      <c r="O1064" s="13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48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8271</v>
      </c>
      <c r="O1065" s="13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48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8272</v>
      </c>
      <c r="O1066" s="13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48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8272</v>
      </c>
      <c r="O1067" s="13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8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8272</v>
      </c>
      <c r="O1068" s="13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41445.754421296289</v>
      </c>
      <c r="T1068" s="14">
        <f t="shared" si="67"/>
        <v>41490.754421296289</v>
      </c>
    </row>
    <row r="1069" spans="1:20" ht="48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8272</v>
      </c>
      <c r="O1069" s="13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48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8272</v>
      </c>
      <c r="O1070" s="13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42440.162777777776</v>
      </c>
      <c r="T1070" s="14">
        <f t="shared" si="67"/>
        <v>42470.121111111112</v>
      </c>
    </row>
    <row r="1071" spans="1:20" ht="48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8272</v>
      </c>
      <c r="O1071" s="13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8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8272</v>
      </c>
      <c r="O1072" s="13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48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8272</v>
      </c>
      <c r="O1073" s="13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48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8272</v>
      </c>
      <c r="O1074" s="13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32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8272</v>
      </c>
      <c r="O1075" s="13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48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8272</v>
      </c>
      <c r="O1076" s="13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32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8272</v>
      </c>
      <c r="O1077" s="13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8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8272</v>
      </c>
      <c r="O1078" s="13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8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8272</v>
      </c>
      <c r="O1079" s="13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48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8272</v>
      </c>
      <c r="O1080" s="13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48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8272</v>
      </c>
      <c r="O1081" s="13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42479.358055555553</v>
      </c>
      <c r="T1081" s="14">
        <f t="shared" si="67"/>
        <v>42504.358055555553</v>
      </c>
    </row>
    <row r="1082" spans="1:20" ht="48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8272</v>
      </c>
      <c r="O1082" s="13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8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8272</v>
      </c>
      <c r="O1083" s="13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32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8272</v>
      </c>
      <c r="O1084" s="13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41101.697777777772</v>
      </c>
      <c r="T1084" s="14">
        <f t="shared" si="67"/>
        <v>41131.697777777772</v>
      </c>
    </row>
    <row r="1085" spans="1:20" ht="48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8272</v>
      </c>
      <c r="O1085" s="13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ht="16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8272</v>
      </c>
      <c r="O1086" s="13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32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8272</v>
      </c>
      <c r="O1087" s="13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ht="16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8272</v>
      </c>
      <c r="O1088" s="13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48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8272</v>
      </c>
      <c r="O1089" s="13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4">
        <f t="shared" si="66"/>
        <v>41775.505636574067</v>
      </c>
      <c r="T1089" s="14">
        <f t="shared" si="67"/>
        <v>41805.505636574067</v>
      </c>
    </row>
    <row r="1090" spans="1:20" ht="32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8272</v>
      </c>
      <c r="O1090" s="13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32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8272</v>
      </c>
      <c r="O1091" s="13">
        <f t="shared" ref="O1091:O1154" si="68">(E1091/D1091)*100</f>
        <v>7.8266666666666662</v>
      </c>
      <c r="P1091" s="8">
        <f t="shared" ref="P1091:P1154" si="69">IFERROR(E1091/L1091,0)</f>
        <v>23.959183673469386</v>
      </c>
      <c r="Q1091" t="s">
        <v>8333</v>
      </c>
      <c r="R1091" t="s">
        <v>8334</v>
      </c>
      <c r="S1091" s="14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8272</v>
      </c>
      <c r="O1092" s="13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48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8272</v>
      </c>
      <c r="O1093" s="13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42470.570277777777</v>
      </c>
    </row>
    <row r="1094" spans="1:20" ht="48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8272</v>
      </c>
      <c r="O1094" s="13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8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8272</v>
      </c>
      <c r="O1095" s="13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48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8272</v>
      </c>
      <c r="O1096" s="13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40795.505011574074</v>
      </c>
      <c r="T1096" s="14">
        <f t="shared" si="71"/>
        <v>40825.505011574074</v>
      </c>
    </row>
    <row r="1097" spans="1:20" ht="48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8272</v>
      </c>
      <c r="O1097" s="13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48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8272</v>
      </c>
      <c r="O1098" s="13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8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8272</v>
      </c>
      <c r="O1099" s="13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32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8272</v>
      </c>
      <c r="O1100" s="13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48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8272</v>
      </c>
      <c r="O1101" s="13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8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8272</v>
      </c>
      <c r="O1102" s="13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32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8272</v>
      </c>
      <c r="O1103" s="13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48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8272</v>
      </c>
      <c r="O1104" s="13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8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8272</v>
      </c>
      <c r="O1105" s="13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48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8272</v>
      </c>
      <c r="O1106" s="13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48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8272</v>
      </c>
      <c r="O1107" s="13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8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8272</v>
      </c>
      <c r="O1108" s="13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64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8272</v>
      </c>
      <c r="O1109" s="13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48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8272</v>
      </c>
      <c r="O1110" s="13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48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8272</v>
      </c>
      <c r="O1111" s="13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48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8272</v>
      </c>
      <c r="O1112" s="13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48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8272</v>
      </c>
      <c r="O1113" s="13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42346.995254629626</v>
      </c>
      <c r="T1113" s="14">
        <f t="shared" si="71"/>
        <v>42376.995254629626</v>
      </c>
    </row>
    <row r="1114" spans="1:20" ht="48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8272</v>
      </c>
      <c r="O1114" s="13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48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8272</v>
      </c>
      <c r="O1115" s="13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48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8272</v>
      </c>
      <c r="O1116" s="13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48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8272</v>
      </c>
      <c r="O1117" s="13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32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8272</v>
      </c>
      <c r="O1118" s="13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41009.638981481483</v>
      </c>
      <c r="T1118" s="14">
        <f t="shared" si="71"/>
        <v>41069.638981481483</v>
      </c>
    </row>
    <row r="1119" spans="1:20" ht="48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8272</v>
      </c>
      <c r="O1119" s="13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48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8272</v>
      </c>
      <c r="O1120" s="13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48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8272</v>
      </c>
      <c r="O1121" s="13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32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8272</v>
      </c>
      <c r="O1122" s="13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8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8272</v>
      </c>
      <c r="O1123" s="13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48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8272</v>
      </c>
      <c r="O1124" s="13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48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8272</v>
      </c>
      <c r="O1125" s="13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48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8273</v>
      </c>
      <c r="O1126" s="13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48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8273</v>
      </c>
      <c r="O1127" s="13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32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8273</v>
      </c>
      <c r="O1128" s="13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42535.119143518517</v>
      </c>
      <c r="T1128" s="14">
        <f t="shared" si="71"/>
        <v>42565.119143518517</v>
      </c>
    </row>
    <row r="1129" spans="1:20" ht="64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8273</v>
      </c>
      <c r="O1129" s="13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ht="16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8273</v>
      </c>
      <c r="O1130" s="13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8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8273</v>
      </c>
      <c r="O1131" s="13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48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8273</v>
      </c>
      <c r="O1132" s="13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48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8273</v>
      </c>
      <c r="O1133" s="13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8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8273</v>
      </c>
      <c r="O1134" s="13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48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8273</v>
      </c>
      <c r="O1135" s="13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8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8273</v>
      </c>
      <c r="O1136" s="13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64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8273</v>
      </c>
      <c r="O1137" s="13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42558.781180555554</v>
      </c>
      <c r="T1137" s="14">
        <f t="shared" si="71"/>
        <v>42588.781180555554</v>
      </c>
    </row>
    <row r="1138" spans="1:20" ht="48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8273</v>
      </c>
      <c r="O1138" s="13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42327.46329861111</v>
      </c>
      <c r="T1138" s="14">
        <f t="shared" si="71"/>
        <v>42357.46329861111</v>
      </c>
    </row>
    <row r="1139" spans="1:20" ht="48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8273</v>
      </c>
      <c r="O1139" s="13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48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8273</v>
      </c>
      <c r="O1140" s="13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48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8273</v>
      </c>
      <c r="O1141" s="13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41975.139189814814</v>
      </c>
      <c r="T1141" s="14">
        <f t="shared" si="71"/>
        <v>42005.139189814814</v>
      </c>
    </row>
    <row r="1142" spans="1:20" ht="48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8273</v>
      </c>
      <c r="O1142" s="13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ht="16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8273</v>
      </c>
      <c r="O1143" s="13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8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8273</v>
      </c>
      <c r="O1144" s="13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4">
        <f t="shared" si="70"/>
        <v>42021.797766203701</v>
      </c>
      <c r="T1144" s="14">
        <f t="shared" si="71"/>
        <v>42051.797766203701</v>
      </c>
    </row>
    <row r="1145" spans="1:20" ht="48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8273</v>
      </c>
      <c r="O1145" s="13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8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8274</v>
      </c>
      <c r="O1146" s="13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8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8274</v>
      </c>
      <c r="O1147" s="13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41854.539259259254</v>
      </c>
      <c r="T1147" s="14">
        <f t="shared" si="71"/>
        <v>41914.539259259254</v>
      </c>
    </row>
    <row r="1148" spans="1:20" ht="32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8274</v>
      </c>
      <c r="O1148" s="13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48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8274</v>
      </c>
      <c r="O1149" s="13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32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8274</v>
      </c>
      <c r="O1150" s="13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32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8274</v>
      </c>
      <c r="O1151" s="13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32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8274</v>
      </c>
      <c r="O1152" s="13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48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8274</v>
      </c>
      <c r="O1153" s="13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4">
        <f t="shared" si="70"/>
        <v>42223.894247685188</v>
      </c>
      <c r="T1153" s="14">
        <f t="shared" si="71"/>
        <v>42253.894247685188</v>
      </c>
    </row>
    <row r="1154" spans="1:20" ht="16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8274</v>
      </c>
      <c r="O1154" s="13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32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8274</v>
      </c>
      <c r="O1155" s="13">
        <f t="shared" ref="O1155:O1218" si="72">(E1155/D1155)*100</f>
        <v>0.625</v>
      </c>
      <c r="P1155" s="8">
        <f t="shared" ref="P1155:P1218" si="73">IFERROR(E1155/L1155,0)</f>
        <v>50</v>
      </c>
      <c r="Q1155" t="s">
        <v>8336</v>
      </c>
      <c r="R1155" t="s">
        <v>8337</v>
      </c>
      <c r="S1155" s="14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8274</v>
      </c>
      <c r="O1156" s="13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48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8274</v>
      </c>
      <c r="O1157" s="13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8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8274</v>
      </c>
      <c r="O1158" s="13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48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8274</v>
      </c>
      <c r="O1159" s="13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</v>
      </c>
    </row>
    <row r="1160" spans="1:20" ht="48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8274</v>
      </c>
      <c r="O1160" s="13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48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8274</v>
      </c>
      <c r="O1161" s="13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8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8274</v>
      </c>
      <c r="O1162" s="13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42090.904930555553</v>
      </c>
    </row>
    <row r="1163" spans="1:20" ht="48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8274</v>
      </c>
      <c r="O1163" s="13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48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8274</v>
      </c>
      <c r="O1164" s="13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48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8274</v>
      </c>
      <c r="O1165" s="13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64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8274</v>
      </c>
      <c r="O1166" s="13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48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8274</v>
      </c>
      <c r="O1167" s="13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41792.00613425926</v>
      </c>
      <c r="T1167" s="14">
        <f t="shared" si="75"/>
        <v>41826.00613425926</v>
      </c>
    </row>
    <row r="1168" spans="1:20" ht="48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8274</v>
      </c>
      <c r="O1168" s="13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8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8274</v>
      </c>
      <c r="O1169" s="13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8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8274</v>
      </c>
      <c r="O1170" s="13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8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8274</v>
      </c>
      <c r="O1171" s="13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8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8274</v>
      </c>
      <c r="O1172" s="13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32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8274</v>
      </c>
      <c r="O1173" s="13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16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8274</v>
      </c>
      <c r="O1174" s="13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4">
        <f t="shared" si="74"/>
        <v>41841.473981481475</v>
      </c>
      <c r="T1174" s="14">
        <f t="shared" si="75"/>
        <v>41871.473981481475</v>
      </c>
    </row>
    <row r="1175" spans="1:20" ht="48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8274</v>
      </c>
      <c r="O1175" s="13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8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8274</v>
      </c>
      <c r="O1176" s="13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8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8274</v>
      </c>
      <c r="O1177" s="13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64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8274</v>
      </c>
      <c r="O1178" s="13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48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8274</v>
      </c>
      <c r="O1179" s="13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48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8274</v>
      </c>
      <c r="O1180" s="13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8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8274</v>
      </c>
      <c r="O1181" s="13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32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8274</v>
      </c>
      <c r="O1182" s="13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16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8274</v>
      </c>
      <c r="O1183" s="13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48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8274</v>
      </c>
      <c r="O1184" s="13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48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8274</v>
      </c>
      <c r="O1185" s="13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48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8275</v>
      </c>
      <c r="O1186" s="13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48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8275</v>
      </c>
      <c r="O1187" s="13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48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8275</v>
      </c>
      <c r="O1188" s="13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48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8275</v>
      </c>
      <c r="O1189" s="13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8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8275</v>
      </c>
      <c r="O1190" s="13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48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8275</v>
      </c>
      <c r="O1191" s="13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32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8275</v>
      </c>
      <c r="O1192" s="13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48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8275</v>
      </c>
      <c r="O1193" s="13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42449.353703703702</v>
      </c>
    </row>
    <row r="1194" spans="1:20" ht="32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8275</v>
      </c>
      <c r="O1194" s="13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48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8275</v>
      </c>
      <c r="O1195" s="13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42409.567743055552</v>
      </c>
      <c r="T1195" s="14">
        <f t="shared" si="75"/>
        <v>42469.526076388887</v>
      </c>
    </row>
    <row r="1196" spans="1:20" ht="48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8275</v>
      </c>
      <c r="O1196" s="13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64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8275</v>
      </c>
      <c r="O1197" s="13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32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8275</v>
      </c>
      <c r="O1198" s="13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48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8275</v>
      </c>
      <c r="O1199" s="13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48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8275</v>
      </c>
      <c r="O1200" s="13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48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8275</v>
      </c>
      <c r="O1201" s="13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48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8275</v>
      </c>
      <c r="O1202" s="13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48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8275</v>
      </c>
      <c r="O1203" s="13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48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8275</v>
      </c>
      <c r="O1204" s="13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42152.08048611111</v>
      </c>
      <c r="T1204" s="14">
        <f t="shared" si="75"/>
        <v>42182.08048611111</v>
      </c>
    </row>
    <row r="1205" spans="1:20" ht="48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8275</v>
      </c>
      <c r="O1205" s="13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8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8275</v>
      </c>
      <c r="O1206" s="13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48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8275</v>
      </c>
      <c r="O1207" s="13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48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8275</v>
      </c>
      <c r="O1208" s="13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42772.567743055552</v>
      </c>
      <c r="T1208" s="14">
        <f t="shared" si="75"/>
        <v>42805.353472222218</v>
      </c>
    </row>
    <row r="1209" spans="1:20" ht="32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8275</v>
      </c>
      <c r="O1209" s="13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48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8275</v>
      </c>
      <c r="O1210" s="13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48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8275</v>
      </c>
      <c r="O1211" s="13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32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8275</v>
      </c>
      <c r="O1212" s="13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48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8275</v>
      </c>
      <c r="O1213" s="13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48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8275</v>
      </c>
      <c r="O1214" s="13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48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8275</v>
      </c>
      <c r="O1215" s="13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48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8275</v>
      </c>
      <c r="O1216" s="13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48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8275</v>
      </c>
      <c r="O1217" s="13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32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8275</v>
      </c>
      <c r="O1218" s="13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8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8275</v>
      </c>
      <c r="O1219" s="13">
        <f t="shared" ref="O1219:O1282" si="76">(E1219/D1219)*100</f>
        <v>102.60000000000001</v>
      </c>
      <c r="P1219" s="8">
        <f t="shared" ref="P1219:P1282" si="77">IFERROR(E1219/L1219,0)</f>
        <v>148.57377049180329</v>
      </c>
      <c r="Q1219" t="s">
        <v>8338</v>
      </c>
      <c r="R1219" t="s">
        <v>8339</v>
      </c>
      <c r="S1219" s="14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8275</v>
      </c>
      <c r="O1220" s="13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32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8275</v>
      </c>
      <c r="O1221" s="13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42633.253622685188</v>
      </c>
      <c r="T1221" s="14">
        <f t="shared" si="79"/>
        <v>42663.253622685188</v>
      </c>
    </row>
    <row r="1222" spans="1:20" ht="48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8275</v>
      </c>
      <c r="O1222" s="13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48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8275</v>
      </c>
      <c r="O1223" s="13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32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8275</v>
      </c>
      <c r="O1224" s="13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32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8275</v>
      </c>
      <c r="O1225" s="13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32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8276</v>
      </c>
      <c r="O1226" s="13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48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8276</v>
      </c>
      <c r="O1227" s="13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8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8276</v>
      </c>
      <c r="O1228" s="13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48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8276</v>
      </c>
      <c r="O1229" s="13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32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8276</v>
      </c>
      <c r="O1230" s="13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48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8276</v>
      </c>
      <c r="O1231" s="13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8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8276</v>
      </c>
      <c r="O1232" s="13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8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8276</v>
      </c>
      <c r="O1233" s="13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48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8276</v>
      </c>
      <c r="O1234" s="13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41506.639699074069</v>
      </c>
      <c r="T1234" s="14">
        <f t="shared" si="79"/>
        <v>41553.639699074069</v>
      </c>
    </row>
    <row r="1235" spans="1:20" ht="48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8276</v>
      </c>
      <c r="O1235" s="13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8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8276</v>
      </c>
      <c r="O1236" s="13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48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8276</v>
      </c>
      <c r="O1237" s="13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ht="16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8276</v>
      </c>
      <c r="O1238" s="13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48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8276</v>
      </c>
      <c r="O1239" s="13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48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8276</v>
      </c>
      <c r="O1240" s="13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32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8276</v>
      </c>
      <c r="O1241" s="13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32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8276</v>
      </c>
      <c r="O1242" s="13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48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8276</v>
      </c>
      <c r="O1243" s="13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48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8276</v>
      </c>
      <c r="O1244" s="13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8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8276</v>
      </c>
      <c r="O1245" s="13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8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8266</v>
      </c>
      <c r="O1246" s="13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41355.617164351854</v>
      </c>
      <c r="T1246" s="14">
        <f t="shared" si="79"/>
        <v>41386.666666666664</v>
      </c>
    </row>
    <row r="1247" spans="1:20" ht="48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8266</v>
      </c>
      <c r="O1247" s="13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41774.391597222224</v>
      </c>
      <c r="T1247" s="14">
        <f t="shared" si="79"/>
        <v>41804.391597222224</v>
      </c>
    </row>
    <row r="1248" spans="1:20" ht="48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8266</v>
      </c>
      <c r="O1248" s="13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32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8266</v>
      </c>
      <c r="O1249" s="13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32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8266</v>
      </c>
      <c r="O1250" s="13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8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8266</v>
      </c>
      <c r="O1251" s="13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41067.532534722217</v>
      </c>
      <c r="T1251" s="14">
        <f t="shared" si="79"/>
        <v>41097.532534722217</v>
      </c>
    </row>
    <row r="1252" spans="1:20" ht="48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8266</v>
      </c>
      <c r="O1252" s="13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32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8266</v>
      </c>
      <c r="O1253" s="13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8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8266</v>
      </c>
      <c r="O1254" s="13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48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8266</v>
      </c>
      <c r="O1255" s="13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48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8266</v>
      </c>
      <c r="O1256" s="13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8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8266</v>
      </c>
      <c r="O1257" s="13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48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8266</v>
      </c>
      <c r="O1258" s="13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40921.711006944439</v>
      </c>
      <c r="T1258" s="14">
        <f t="shared" si="79"/>
        <v>40951.711006944439</v>
      </c>
    </row>
    <row r="1259" spans="1:20" ht="48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8266</v>
      </c>
      <c r="O1259" s="13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8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8266</v>
      </c>
      <c r="O1260" s="13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32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8266</v>
      </c>
      <c r="O1261" s="13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8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8266</v>
      </c>
      <c r="O1262" s="13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32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8266</v>
      </c>
      <c r="O1263" s="13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48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8266</v>
      </c>
      <c r="O1264" s="13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32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8266</v>
      </c>
      <c r="O1265" s="13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48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8266</v>
      </c>
      <c r="O1266" s="13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64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8266</v>
      </c>
      <c r="O1267" s="13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32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8266</v>
      </c>
      <c r="O1268" s="13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48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8266</v>
      </c>
      <c r="O1269" s="13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32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8266</v>
      </c>
      <c r="O1270" s="13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48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8266</v>
      </c>
      <c r="O1271" s="13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42445.614722222221</v>
      </c>
      <c r="T1271" s="14">
        <f t="shared" si="79"/>
        <v>42475.791666666664</v>
      </c>
    </row>
    <row r="1272" spans="1:20" ht="32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8266</v>
      </c>
      <c r="O1272" s="13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40933.648634259254</v>
      </c>
      <c r="T1272" s="14">
        <f t="shared" si="79"/>
        <v>40993.60696759259</v>
      </c>
    </row>
    <row r="1273" spans="1:20" ht="48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8266</v>
      </c>
      <c r="O1273" s="13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48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8266</v>
      </c>
      <c r="O1274" s="13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32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8266</v>
      </c>
      <c r="O1275" s="13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8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8266</v>
      </c>
      <c r="O1276" s="13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8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8266</v>
      </c>
      <c r="O1277" s="13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32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8266</v>
      </c>
      <c r="O1278" s="13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48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8266</v>
      </c>
      <c r="O1279" s="13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48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8266</v>
      </c>
      <c r="O1280" s="13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48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8266</v>
      </c>
      <c r="O1281" s="13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8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8266</v>
      </c>
      <c r="O1282" s="13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48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8266</v>
      </c>
      <c r="O1283" s="13">
        <f t="shared" ref="O1283:O1346" si="80">(E1283/D1283)*100</f>
        <v>110.71428571428572</v>
      </c>
      <c r="P1283" s="8">
        <f t="shared" ref="P1283:P1346" si="81">IFERROR(E1283/L1283,0)</f>
        <v>104.72972972972973</v>
      </c>
      <c r="Q1283" t="s">
        <v>8325</v>
      </c>
      <c r="R1283" t="s">
        <v>8326</v>
      </c>
      <c r="S1283" s="14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8266</v>
      </c>
      <c r="O1284" s="13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41586.266840277771</v>
      </c>
      <c r="T1284" s="14">
        <f t="shared" si="83"/>
        <v>41616.999305555553</v>
      </c>
    </row>
    <row r="1285" spans="1:20" ht="48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8266</v>
      </c>
      <c r="O1285" s="13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48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8261</v>
      </c>
      <c r="O1286" s="13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48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8261</v>
      </c>
      <c r="O1287" s="13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8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8261</v>
      </c>
      <c r="O1288" s="13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64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8261</v>
      </c>
      <c r="O1289" s="13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48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8261</v>
      </c>
      <c r="O1290" s="13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8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8261</v>
      </c>
      <c r="O1291" s="13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42708.926446759258</v>
      </c>
      <c r="T1291" s="14">
        <f t="shared" si="83"/>
        <v>42738.926446759258</v>
      </c>
    </row>
    <row r="1292" spans="1:20" ht="32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8261</v>
      </c>
      <c r="O1292" s="13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48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8261</v>
      </c>
      <c r="O1293" s="13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48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8261</v>
      </c>
      <c r="O1294" s="13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48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8261</v>
      </c>
      <c r="O1295" s="13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42322.534386574072</v>
      </c>
    </row>
    <row r="1296" spans="1:20" ht="48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8261</v>
      </c>
      <c r="O1296" s="13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48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8261</v>
      </c>
      <c r="O1297" s="13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48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8261</v>
      </c>
      <c r="O1298" s="13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48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8261</v>
      </c>
      <c r="O1299" s="13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48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8261</v>
      </c>
      <c r="O1300" s="13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42458.472592592589</v>
      </c>
      <c r="T1300" s="14">
        <f t="shared" si="83"/>
        <v>42488.472592592589</v>
      </c>
    </row>
    <row r="1301" spans="1:20" ht="48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8261</v>
      </c>
      <c r="O1301" s="13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48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8261</v>
      </c>
      <c r="O1302" s="13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48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8261</v>
      </c>
      <c r="O1303" s="13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8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8261</v>
      </c>
      <c r="O1304" s="13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32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8261</v>
      </c>
      <c r="O1305" s="13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8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 s="13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48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 s="13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64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 s="13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32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 s="13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42387.294895833336</v>
      </c>
      <c r="T1309" s="14">
        <f t="shared" si="83"/>
        <v>42417.294895833336</v>
      </c>
    </row>
    <row r="1310" spans="1:20" ht="32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 s="13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32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 s="13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32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 s="13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48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 s="13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8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 s="13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48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 s="13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48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 s="13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32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 s="13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8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 s="13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42393.753576388888</v>
      </c>
      <c r="T1318" s="14">
        <f t="shared" si="83"/>
        <v>42428.753576388888</v>
      </c>
    </row>
    <row r="1319" spans="1:20" ht="48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 s="13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8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 s="13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48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 s="13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48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 s="13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48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 s="13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48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 s="13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48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 s="13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48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 s="13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48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 s="13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48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 s="13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41974.583657407406</v>
      </c>
      <c r="T1328" s="14">
        <f t="shared" si="83"/>
        <v>42019.583657407406</v>
      </c>
    </row>
    <row r="1329" spans="1:20" ht="48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 s="13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48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 s="13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8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 s="13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8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 s="13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8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 s="13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48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 s="13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48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 s="13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8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 s="13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48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 s="13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48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 s="13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8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 s="13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48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 s="13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32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 s="13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8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 s="13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48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 s="13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48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 s="13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42172.608090277776</v>
      </c>
      <c r="T1344" s="14">
        <f t="shared" si="83"/>
        <v>42202.608090277776</v>
      </c>
    </row>
    <row r="1345" spans="1:20" ht="48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 s="13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48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s="13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8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s="13">
        <f t="shared" ref="O1347:O1410" si="84">(E1347/D1347)*100</f>
        <v>125</v>
      </c>
      <c r="P1347" s="8">
        <f t="shared" ref="P1347:P1410" si="85">IFERROR(E1347/L1347,0)</f>
        <v>53.571428571428569</v>
      </c>
      <c r="Q1347" t="s">
        <v>8322</v>
      </c>
      <c r="R1347" t="s">
        <v>8323</v>
      </c>
      <c r="S1347" s="14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s="13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48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s="13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48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s="13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41963.297835648147</v>
      </c>
      <c r="T1350" s="14">
        <f t="shared" si="87"/>
        <v>41991.297835648147</v>
      </c>
    </row>
    <row r="1351" spans="1:20" ht="48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s="13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48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s="13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32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s="13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48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s="13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32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s="13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48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s="13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48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s="13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48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s="13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41429.830555555549</v>
      </c>
      <c r="T1358" s="14">
        <f t="shared" si="87"/>
        <v>41459.830555555549</v>
      </c>
    </row>
    <row r="1359" spans="1:20" ht="48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s="13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8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s="13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48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s="13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32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s="13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8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s="13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32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s="13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48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s="13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48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8266</v>
      </c>
      <c r="O1366" s="13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41951.487337962964</v>
      </c>
      <c r="T1366" s="14">
        <f t="shared" si="87"/>
        <v>42011.487337962964</v>
      </c>
    </row>
    <row r="1367" spans="1:20" ht="48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8266</v>
      </c>
      <c r="O1367" s="13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ht="16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8266</v>
      </c>
      <c r="O1368" s="13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8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8266</v>
      </c>
      <c r="O1369" s="13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8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8266</v>
      </c>
      <c r="O1370" s="13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48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8266</v>
      </c>
      <c r="O1371" s="13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32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8266</v>
      </c>
      <c r="O1372" s="13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48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8266</v>
      </c>
      <c r="O1373" s="13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ht="16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8266</v>
      </c>
      <c r="O1374" s="13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32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8266</v>
      </c>
      <c r="O1375" s="13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48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8266</v>
      </c>
      <c r="O1376" s="13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48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8266</v>
      </c>
      <c r="O1377" s="13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32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8266</v>
      </c>
      <c r="O1378" s="13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48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8266</v>
      </c>
      <c r="O1379" s="13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ht="16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8266</v>
      </c>
      <c r="O1380" s="13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42568.551041666666</v>
      </c>
      <c r="T1380" s="14">
        <f t="shared" si="87"/>
        <v>42583.551041666666</v>
      </c>
    </row>
    <row r="1381" spans="1:20" ht="32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8266</v>
      </c>
      <c r="O1381" s="13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42130.283287037033</v>
      </c>
      <c r="T1381" s="14">
        <f t="shared" si="87"/>
        <v>42160.283287037033</v>
      </c>
    </row>
    <row r="1382" spans="1:20" ht="32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8266</v>
      </c>
      <c r="O1382" s="13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48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8266</v>
      </c>
      <c r="O1383" s="13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8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8266</v>
      </c>
      <c r="O1384" s="13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48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8266</v>
      </c>
      <c r="O1385" s="13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8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8266</v>
      </c>
      <c r="O1386" s="13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8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8266</v>
      </c>
      <c r="O1387" s="13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32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8266</v>
      </c>
      <c r="O1388" s="13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48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8266</v>
      </c>
      <c r="O1389" s="13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48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8266</v>
      </c>
      <c r="O1390" s="13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32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8266</v>
      </c>
      <c r="O1391" s="13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8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8266</v>
      </c>
      <c r="O1392" s="13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42087.594976851855</v>
      </c>
      <c r="T1392" s="14">
        <f t="shared" si="87"/>
        <v>42121.508333333331</v>
      </c>
    </row>
    <row r="1393" spans="1:20" ht="48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8266</v>
      </c>
      <c r="O1393" s="13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8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8266</v>
      </c>
      <c r="O1394" s="13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ht="16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8266</v>
      </c>
      <c r="O1395" s="13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8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8266</v>
      </c>
      <c r="O1396" s="13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ht="16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8266</v>
      </c>
      <c r="O1397" s="13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48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8266</v>
      </c>
      <c r="O1398" s="13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8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8266</v>
      </c>
      <c r="O1399" s="13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8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8266</v>
      </c>
      <c r="O1400" s="13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8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8266</v>
      </c>
      <c r="O1401" s="13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8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8266</v>
      </c>
      <c r="O1402" s="13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48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8266</v>
      </c>
      <c r="O1403" s="13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48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8266</v>
      </c>
      <c r="O1404" s="13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42124.803368055553</v>
      </c>
    </row>
    <row r="1405" spans="1:20" ht="48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8266</v>
      </c>
      <c r="O1405" s="13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48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 s="13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32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 s="13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ht="16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 s="13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8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 s="13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48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 s="13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8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 s="13">
        <f t="shared" ref="O1411:O1474" si="88">(E1411/D1411)*100</f>
        <v>0</v>
      </c>
      <c r="P1411" s="8">
        <f t="shared" ref="P1411:P1474" si="89">IFERROR(E1411/L1411,0)</f>
        <v>0</v>
      </c>
      <c r="Q1411" t="s">
        <v>8322</v>
      </c>
      <c r="R1411" t="s">
        <v>8341</v>
      </c>
      <c r="S1411" s="14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 s="13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48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 s="13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32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 s="13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48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 s="13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48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 s="13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8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 s="13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8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 s="13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8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 s="13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42262.257638888885</v>
      </c>
    </row>
    <row r="1420" spans="1:20" ht="64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 s="13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48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 s="13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16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 s="13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48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 s="13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48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 s="13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48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 s="13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8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 s="13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48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 s="13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48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 s="13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48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 s="13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48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 s="13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32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 s="13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4">
        <f t="shared" si="90"/>
        <v>42073.852337962962</v>
      </c>
      <c r="T1431" s="14">
        <f t="shared" si="91"/>
        <v>42103.852337962962</v>
      </c>
    </row>
    <row r="1432" spans="1:20" ht="48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 s="13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41961.605185185188</v>
      </c>
      <c r="T1432" s="14">
        <f t="shared" si="91"/>
        <v>41992.605185185188</v>
      </c>
    </row>
    <row r="1433" spans="1:20" ht="48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 s="13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48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 s="13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48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 s="13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8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 s="13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32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 s="13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48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 s="13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48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 s="13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48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 s="13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8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 s="13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42040.621539351851</v>
      </c>
      <c r="T1441" s="14">
        <f t="shared" si="91"/>
        <v>42070.621539351851</v>
      </c>
    </row>
    <row r="1442" spans="1:20" ht="48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 s="13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48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 s="13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48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 s="13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48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 s="13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32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 s="13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48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 s="13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48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 s="13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32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 s="13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48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 s="13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48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 s="13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48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 s="13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32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 s="13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32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 s="13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48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 s="13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48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 s="13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48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 s="13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ht="16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 s="13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32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 s="13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48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 s="13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8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 s="13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8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 s="13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32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13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32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13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48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13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ht="16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13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48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13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48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13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32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13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48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13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40645.806122685179</v>
      </c>
      <c r="T1470" s="14">
        <f t="shared" si="91"/>
        <v>40705.806122685179</v>
      </c>
    </row>
    <row r="1471" spans="1:20" ht="32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13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48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13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48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13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48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13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ht="16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13">
        <f t="shared" ref="O1475:O1538" si="92">(E1475/D1475)*100</f>
        <v>120.51600000000001</v>
      </c>
      <c r="P1475" s="8">
        <f t="shared" ref="P1475:P1538" si="93">IFERROR(E1475/L1475,0)</f>
        <v>38.462553191489363</v>
      </c>
      <c r="Q1475" t="s">
        <v>8322</v>
      </c>
      <c r="R1475" t="s">
        <v>8342</v>
      </c>
      <c r="S1475" s="14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13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41500.519583333335</v>
      </c>
      <c r="T1476" s="14">
        <f t="shared" si="95"/>
        <v>41530.519583333335</v>
      </c>
    </row>
    <row r="1477" spans="1:20" ht="48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13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32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13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48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13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48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13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48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13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48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13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48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13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8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13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41136.649722222217</v>
      </c>
      <c r="T1484" s="14">
        <f t="shared" si="95"/>
        <v>41159.118750000001</v>
      </c>
    </row>
    <row r="1485" spans="1:20" ht="48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13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ht="16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13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48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13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48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13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8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13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8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13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8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13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8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13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32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13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48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13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32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13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4">
        <f t="shared" si="94"/>
        <v>41411.658275462956</v>
      </c>
      <c r="T1495" s="14">
        <f t="shared" si="95"/>
        <v>41441.658275462956</v>
      </c>
    </row>
    <row r="1496" spans="1:20" ht="48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13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32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13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8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13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48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13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48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13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48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13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48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13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32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8275</v>
      </c>
      <c r="O1503" s="13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48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8275</v>
      </c>
      <c r="O1504" s="13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48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8275</v>
      </c>
      <c r="O1505" s="13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32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8275</v>
      </c>
      <c r="O1506" s="13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48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8275</v>
      </c>
      <c r="O1507" s="13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8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8275</v>
      </c>
      <c r="O1508" s="13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48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8275</v>
      </c>
      <c r="O1509" s="13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40254.242002314808</v>
      </c>
      <c r="T1509" s="14">
        <f t="shared" si="95"/>
        <v>40313.131944444445</v>
      </c>
    </row>
    <row r="1510" spans="1:20" ht="48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8275</v>
      </c>
      <c r="O1510" s="13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48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8275</v>
      </c>
      <c r="O1511" s="13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48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8275</v>
      </c>
      <c r="O1512" s="13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41809.176828703705</v>
      </c>
      <c r="T1512" s="14">
        <f t="shared" si="95"/>
        <v>41839.176828703705</v>
      </c>
    </row>
    <row r="1513" spans="1:20" ht="48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8275</v>
      </c>
      <c r="O1513" s="13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48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8275</v>
      </c>
      <c r="O1514" s="13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8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8275</v>
      </c>
      <c r="O1515" s="13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8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8275</v>
      </c>
      <c r="O1516" s="13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48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8275</v>
      </c>
      <c r="O1517" s="13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8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8275</v>
      </c>
      <c r="O1518" s="13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48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8275</v>
      </c>
      <c r="O1519" s="13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32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8275</v>
      </c>
      <c r="O1520" s="13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48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8275</v>
      </c>
      <c r="O1521" s="13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32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8275</v>
      </c>
      <c r="O1522" s="13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8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8275</v>
      </c>
      <c r="O1523" s="13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48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8275</v>
      </c>
      <c r="O1524" s="13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48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8275</v>
      </c>
      <c r="O1525" s="13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8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8275</v>
      </c>
      <c r="O1526" s="13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48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8275</v>
      </c>
      <c r="O1527" s="13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48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8275</v>
      </c>
      <c r="O1528" s="13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32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8275</v>
      </c>
      <c r="O1529" s="13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42808.350532407407</v>
      </c>
    </row>
    <row r="1530" spans="1:20" ht="32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8275</v>
      </c>
      <c r="O1530" s="13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32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8275</v>
      </c>
      <c r="O1531" s="13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48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8275</v>
      </c>
      <c r="O1532" s="13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42275.558969907404</v>
      </c>
      <c r="T1532" s="14">
        <f t="shared" si="95"/>
        <v>42300.558969907404</v>
      </c>
    </row>
    <row r="1533" spans="1:20" ht="48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8275</v>
      </c>
      <c r="O1533" s="13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48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8275</v>
      </c>
      <c r="O1534" s="13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32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8275</v>
      </c>
      <c r="O1535" s="13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48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8275</v>
      </c>
      <c r="O1536" s="13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42221.465995370367</v>
      </c>
      <c r="T1536" s="14">
        <f t="shared" si="95"/>
        <v>42251.465995370367</v>
      </c>
    </row>
    <row r="1537" spans="1:20" ht="48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8275</v>
      </c>
      <c r="O1537" s="13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48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8275</v>
      </c>
      <c r="O1538" s="13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8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8275</v>
      </c>
      <c r="O1539" s="13">
        <f t="shared" ref="O1539:O1602" si="96">(E1539/D1539)*100</f>
        <v>179.9</v>
      </c>
      <c r="P1539" s="8">
        <f t="shared" ref="P1539:P1602" si="97">IFERROR(E1539/L1539,0)</f>
        <v>96.375</v>
      </c>
      <c r="Q1539" t="s">
        <v>8338</v>
      </c>
      <c r="R1539" t="s">
        <v>8339</v>
      </c>
      <c r="S1539" s="14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8275</v>
      </c>
      <c r="O1540" s="13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48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8275</v>
      </c>
      <c r="O1541" s="13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42705.710868055554</v>
      </c>
      <c r="T1541" s="14">
        <f t="shared" si="99"/>
        <v>42738.710868055554</v>
      </c>
    </row>
    <row r="1542" spans="1:20" ht="48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8275</v>
      </c>
      <c r="O1542" s="13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8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 s="13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48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 s="13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8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 s="13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8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 s="13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8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 s="13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48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 s="13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8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 s="13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32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 s="13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42316.715509259258</v>
      </c>
    </row>
    <row r="1551" spans="1:20" ht="48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 s="13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48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 s="13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48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 s="13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48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 s="13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8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 s="13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48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 s="13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8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 s="13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8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 s="13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8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 s="13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32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 s="13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32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 s="13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42107.844895833332</v>
      </c>
      <c r="T1561" s="14">
        <f t="shared" si="99"/>
        <v>42122.844895833332</v>
      </c>
    </row>
    <row r="1562" spans="1:20" ht="48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 s="13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48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s="13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41584.875034722216</v>
      </c>
    </row>
    <row r="1564" spans="1:20" ht="48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s="13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8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s="13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48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s="13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48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s="13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8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s="13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48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s="13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41671.728530092594</v>
      </c>
      <c r="T1569" s="14">
        <f t="shared" si="99"/>
        <v>41686.791666666664</v>
      </c>
    </row>
    <row r="1570" spans="1:20" ht="48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s="13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ht="16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s="13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32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s="13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48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s="13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42144.56114583333</v>
      </c>
      <c r="T1573" s="14">
        <f t="shared" si="99"/>
        <v>42174.56114583333</v>
      </c>
    </row>
    <row r="1574" spans="1:20" ht="48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s="13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48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s="13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48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s="13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48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s="13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41799.315925925919</v>
      </c>
      <c r="T1577" s="14">
        <f t="shared" si="99"/>
        <v>41829.315925925919</v>
      </c>
    </row>
    <row r="1578" spans="1:20" ht="32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s="13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48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s="13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41054.639444444438</v>
      </c>
      <c r="T1579" s="14">
        <f t="shared" si="99"/>
        <v>41114.639444444438</v>
      </c>
    </row>
    <row r="1580" spans="1:20" ht="64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s="13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32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s="13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8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s="13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4">
        <f t="shared" si="98"/>
        <v>40989.841736111106</v>
      </c>
      <c r="T1582" s="14">
        <f t="shared" si="99"/>
        <v>41049.841736111106</v>
      </c>
    </row>
    <row r="1583" spans="1:20" ht="48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 s="13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32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 s="13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48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 s="13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48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 s="13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48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 s="13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32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 s="13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4">
        <f t="shared" si="98"/>
        <v>42068.896087962959</v>
      </c>
      <c r="T1588" s="14">
        <f t="shared" si="99"/>
        <v>42098.854421296295</v>
      </c>
    </row>
    <row r="1589" spans="1:20" ht="48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 s="13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32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 s="13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8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 s="13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ht="16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 s="13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48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 s="13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32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 s="13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32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 s="13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32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 s="13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42505.472916666666</v>
      </c>
    </row>
    <row r="1597" spans="1:20" ht="48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 s="13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41808.634027777771</v>
      </c>
    </row>
    <row r="1598" spans="1:20" ht="32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 s="13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8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 s="13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48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 s="13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8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 s="13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48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 s="13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41790.848981481475</v>
      </c>
      <c r="T1602" s="14">
        <f t="shared" si="99"/>
        <v>41835.007638888885</v>
      </c>
    </row>
    <row r="1603" spans="1:20" ht="48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 s="13">
        <f t="shared" ref="O1603:O1666" si="100">(E1603/D1603)*100</f>
        <v>108.2492</v>
      </c>
      <c r="P1603" s="8">
        <f t="shared" ref="P1603:P1666" si="101">IFERROR(E1603/L1603,0)</f>
        <v>48.325535714285714</v>
      </c>
      <c r="Q1603" t="s">
        <v>8325</v>
      </c>
      <c r="R1603" t="s">
        <v>8326</v>
      </c>
      <c r="S1603" s="14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 s="13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32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 s="13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48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 s="13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40985.595312500001</v>
      </c>
    </row>
    <row r="1607" spans="1:20" ht="48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 s="13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48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 s="13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8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 s="13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32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 s="13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41640.018055555549</v>
      </c>
    </row>
    <row r="1611" spans="1:20" ht="48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 s="13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32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 s="13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ht="16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 s="13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32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 s="13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48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 s="13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48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 s="13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41794.772789351853</v>
      </c>
      <c r="T1616" s="14">
        <f t="shared" si="103"/>
        <v>41854.5</v>
      </c>
    </row>
    <row r="1617" spans="1:20" ht="48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 s="13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8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 s="13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32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 s="13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32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 s="13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48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 s="13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41875.977847222217</v>
      </c>
      <c r="T1621" s="14">
        <f t="shared" si="103"/>
        <v>41896.977847222217</v>
      </c>
    </row>
    <row r="1622" spans="1:20" ht="32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 s="13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8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 s="13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8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 s="13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41950.086504629631</v>
      </c>
      <c r="T1624" s="14">
        <f t="shared" si="103"/>
        <v>41990.124305555553</v>
      </c>
    </row>
    <row r="1625" spans="1:20" ht="48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 s="13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32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 s="13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48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 s="13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8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 s="13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41579.639664351846</v>
      </c>
      <c r="T1628" s="14">
        <f t="shared" si="103"/>
        <v>41609.681331018517</v>
      </c>
    </row>
    <row r="1629" spans="1:20" ht="48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 s="13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32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 s="13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32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 s="13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48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 s="13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48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 s="13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48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 s="13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40750.132569444446</v>
      </c>
      <c r="T1634" s="14">
        <f t="shared" si="103"/>
        <v>40810.132569444446</v>
      </c>
    </row>
    <row r="1635" spans="1:20" ht="48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 s="13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32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 s="13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48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 s="13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8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 s="13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8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 s="13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40178.777083333327</v>
      </c>
    </row>
    <row r="1640" spans="1:20" ht="32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 s="13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48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 s="13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48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 s="13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32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s="13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8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s="13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32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s="13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48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s="13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41234.893055555549</v>
      </c>
    </row>
    <row r="1647" spans="1:20" ht="48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s="13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41521.40902777778</v>
      </c>
      <c r="T1647" s="14">
        <f t="shared" si="103"/>
        <v>41535.40902777778</v>
      </c>
    </row>
    <row r="1648" spans="1:20" ht="48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s="13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41865.549305555549</v>
      </c>
    </row>
    <row r="1649" spans="1:20" ht="48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s="13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8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s="13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48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s="13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32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s="13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48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s="13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48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s="13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8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s="13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48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s="13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32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s="13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64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s="13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48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s="13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48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s="13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48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s="13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48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s="13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64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s="13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48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s="13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32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s="13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8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s="13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40939.553449074076</v>
      </c>
      <c r="T1666" s="14">
        <f t="shared" si="103"/>
        <v>40983.957638888889</v>
      </c>
    </row>
    <row r="1667" spans="1:20" ht="48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s="13">
        <f t="shared" ref="O1667:O1730" si="104">(E1667/D1667)*100</f>
        <v>119.45714285714286</v>
      </c>
      <c r="P1667" s="8">
        <f t="shared" ref="P1667:P1730" si="105">IFERROR(E1667/L1667,0)</f>
        <v>44.956989247311824</v>
      </c>
      <c r="Q1667" t="s">
        <v>8325</v>
      </c>
      <c r="R1667" t="s">
        <v>8346</v>
      </c>
      <c r="S1667" s="14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s="13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8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s="13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48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s="13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40844.941423611112</v>
      </c>
      <c r="T1670" s="14">
        <f t="shared" si="107"/>
        <v>40874.983090277776</v>
      </c>
    </row>
    <row r="1671" spans="1:20" ht="48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s="13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64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s="13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40313.722210648142</v>
      </c>
      <c r="T1672" s="14">
        <f t="shared" si="107"/>
        <v>40363.958333333328</v>
      </c>
    </row>
    <row r="1673" spans="1:20" ht="32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s="13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32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s="13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8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s="13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48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s="13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32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s="13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32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s="13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40973.517905092587</v>
      </c>
      <c r="T1678" s="14">
        <f t="shared" si="107"/>
        <v>41019.957638888889</v>
      </c>
    </row>
    <row r="1679" spans="1:20" ht="48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s="13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32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s="13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64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s="13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32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s="13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48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s="13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32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s="13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8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s="13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32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s="13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48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s="13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48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s="13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48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s="13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64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s="13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16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s="13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8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s="13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48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s="13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42795.493148148147</v>
      </c>
      <c r="T1693" s="14">
        <f t="shared" si="107"/>
        <v>42827.833333333336</v>
      </c>
    </row>
    <row r="1694" spans="1:20" ht="48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s="13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48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s="13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48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s="13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48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s="13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48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s="13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8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s="13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42804.824629629627</v>
      </c>
      <c r="T1699" s="14">
        <f t="shared" si="107"/>
        <v>42834.782962962963</v>
      </c>
    </row>
    <row r="1700" spans="1:20" ht="80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s="13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48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s="13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48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s="13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48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s="13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16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s="13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48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s="13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42187.073344907403</v>
      </c>
      <c r="T1705" s="14">
        <f t="shared" si="107"/>
        <v>42247.073344907403</v>
      </c>
    </row>
    <row r="1706" spans="1:20" ht="32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s="13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8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s="13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8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s="13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48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s="13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48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s="13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8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s="13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41841.355486111112</v>
      </c>
      <c r="T1711" s="14">
        <f t="shared" si="107"/>
        <v>41882.610416666663</v>
      </c>
    </row>
    <row r="1712" spans="1:20" ht="32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s="13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42341.382962962962</v>
      </c>
      <c r="T1712" s="14">
        <f t="shared" si="107"/>
        <v>42387.333333333336</v>
      </c>
    </row>
    <row r="1713" spans="1:20" ht="48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s="13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48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s="13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48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s="13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48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s="13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8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s="13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48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s="13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42713.410868055558</v>
      </c>
    </row>
    <row r="1719" spans="1:20" ht="48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s="13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42460.773587962962</v>
      </c>
      <c r="T1719" s="14">
        <f t="shared" si="107"/>
        <v>42480.958333333336</v>
      </c>
    </row>
    <row r="1720" spans="1:20" ht="16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s="13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48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s="13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48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s="13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8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s="13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8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s="13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48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s="13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48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s="13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48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s="13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32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s="13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48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s="13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42044.719641203701</v>
      </c>
      <c r="T1729" s="14">
        <f t="shared" si="107"/>
        <v>42099.249999999993</v>
      </c>
    </row>
    <row r="1730" spans="1:20" ht="48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s="13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48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s="13">
        <f t="shared" ref="O1731:O1794" si="108">(E1731/D1731)*100</f>
        <v>0</v>
      </c>
      <c r="P1731" s="8">
        <f t="shared" ref="P1731:P1794" si="109">IFERROR(E1731/L1731,0)</f>
        <v>0</v>
      </c>
      <c r="Q1731" t="s">
        <v>8325</v>
      </c>
      <c r="R1731" t="s">
        <v>8347</v>
      </c>
      <c r="S1731" s="14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s="13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4">
        <f t="shared" si="110"/>
        <v>42271.879432870366</v>
      </c>
      <c r="T1732" s="14">
        <f t="shared" si="111"/>
        <v>42301.879432870366</v>
      </c>
    </row>
    <row r="1733" spans="1:20" ht="32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s="13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48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s="13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48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s="13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8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s="13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8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s="13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42559.605844907404</v>
      </c>
      <c r="T1737" s="14">
        <f t="shared" si="111"/>
        <v>42589.605844907404</v>
      </c>
    </row>
    <row r="1738" spans="1:20" ht="32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s="13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48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s="13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42175.740648148145</v>
      </c>
      <c r="T1739" s="14">
        <f t="shared" si="111"/>
        <v>42205.740648148145</v>
      </c>
    </row>
    <row r="1740" spans="1:20" ht="32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s="13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8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s="13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8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s="13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4">
        <f t="shared" si="110"/>
        <v>42171.609050925923</v>
      </c>
      <c r="T1742" s="14">
        <f t="shared" si="111"/>
        <v>42201.609050925923</v>
      </c>
    </row>
    <row r="1743" spans="1:20" ht="32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8275</v>
      </c>
      <c r="O1743" s="13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48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8275</v>
      </c>
      <c r="O1744" s="13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42710.668634259258</v>
      </c>
      <c r="T1744" s="14">
        <f t="shared" si="111"/>
        <v>42742.666666666664</v>
      </c>
    </row>
    <row r="1745" spans="1:20" ht="48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8275</v>
      </c>
      <c r="O1745" s="13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48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8275</v>
      </c>
      <c r="O1746" s="13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48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8275</v>
      </c>
      <c r="O1747" s="13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48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8275</v>
      </c>
      <c r="O1748" s="13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48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8275</v>
      </c>
      <c r="O1749" s="13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</v>
      </c>
      <c r="T1749" s="14">
        <f t="shared" si="111"/>
        <v>42321.416666666664</v>
      </c>
    </row>
    <row r="1750" spans="1:20" ht="32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8275</v>
      </c>
      <c r="O1750" s="13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32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8275</v>
      </c>
      <c r="O1751" s="13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48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8275</v>
      </c>
      <c r="O1752" s="13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32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8275</v>
      </c>
      <c r="O1753" s="13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32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8275</v>
      </c>
      <c r="O1754" s="13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8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8275</v>
      </c>
      <c r="O1755" s="13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48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8275</v>
      </c>
      <c r="O1756" s="13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48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8275</v>
      </c>
      <c r="O1757" s="13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8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8275</v>
      </c>
      <c r="O1758" s="13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32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8275</v>
      </c>
      <c r="O1759" s="13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48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8275</v>
      </c>
      <c r="O1760" s="13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32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8275</v>
      </c>
      <c r="O1761" s="13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48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8275</v>
      </c>
      <c r="O1762" s="13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32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8275</v>
      </c>
      <c r="O1763" s="13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16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8275</v>
      </c>
      <c r="O1764" s="13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48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8275</v>
      </c>
      <c r="O1765" s="13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48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8275</v>
      </c>
      <c r="O1766" s="13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48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8275</v>
      </c>
      <c r="O1767" s="13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32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8275</v>
      </c>
      <c r="O1768" s="13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32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8275</v>
      </c>
      <c r="O1769" s="13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8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8275</v>
      </c>
      <c r="O1770" s="13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8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8275</v>
      </c>
      <c r="O1771" s="13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48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8275</v>
      </c>
      <c r="O1772" s="13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48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8275</v>
      </c>
      <c r="O1773" s="13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41905.771296296291</v>
      </c>
      <c r="T1773" s="14">
        <f t="shared" si="111"/>
        <v>41935.771296296291</v>
      </c>
    </row>
    <row r="1774" spans="1:20" ht="32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8275</v>
      </c>
      <c r="O1774" s="13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48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8275</v>
      </c>
      <c r="O1775" s="13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48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8275</v>
      </c>
      <c r="O1776" s="13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8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8275</v>
      </c>
      <c r="O1777" s="13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41891.768055555549</v>
      </c>
      <c r="T1777" s="14">
        <f t="shared" si="111"/>
        <v>41936.768055555549</v>
      </c>
    </row>
    <row r="1778" spans="1:20" ht="48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8275</v>
      </c>
      <c r="O1778" s="13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48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8275</v>
      </c>
      <c r="O1779" s="13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8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8275</v>
      </c>
      <c r="O1780" s="13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48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8275</v>
      </c>
      <c r="O1781" s="13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48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8275</v>
      </c>
      <c r="O1782" s="13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42493.392476851848</v>
      </c>
      <c r="T1782" s="14">
        <f t="shared" si="111"/>
        <v>42553.392476851848</v>
      </c>
    </row>
    <row r="1783" spans="1:20" ht="48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8275</v>
      </c>
      <c r="O1783" s="13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48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8275</v>
      </c>
      <c r="O1784" s="13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48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8275</v>
      </c>
      <c r="O1785" s="13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48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8275</v>
      </c>
      <c r="O1786" s="13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8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8275</v>
      </c>
      <c r="O1787" s="13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48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8275</v>
      </c>
      <c r="O1788" s="13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8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8275</v>
      </c>
      <c r="O1789" s="13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8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8275</v>
      </c>
      <c r="O1790" s="13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8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8275</v>
      </c>
      <c r="O1791" s="13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8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8275</v>
      </c>
      <c r="O1792" s="13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42010.466180555552</v>
      </c>
      <c r="T1792" s="14">
        <f t="shared" si="111"/>
        <v>42040.466180555552</v>
      </c>
    </row>
    <row r="1793" spans="1:20" ht="32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8275</v>
      </c>
      <c r="O1793" s="13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32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8275</v>
      </c>
      <c r="O1794" s="13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8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8275</v>
      </c>
      <c r="O1795" s="13">
        <f t="shared" ref="O1795:O1858" si="112">(E1795/D1795)*100</f>
        <v>1.3333333333333335</v>
      </c>
      <c r="P1795" s="8">
        <f t="shared" ref="P1795:P1858" si="113">IFERROR(E1795/L1795,0)</f>
        <v>20</v>
      </c>
      <c r="Q1795" t="s">
        <v>8338</v>
      </c>
      <c r="R1795" t="s">
        <v>8339</v>
      </c>
      <c r="S1795" s="14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8275</v>
      </c>
      <c r="O1796" s="13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8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8275</v>
      </c>
      <c r="O1797" s="13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48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8275</v>
      </c>
      <c r="O1798" s="13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8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8275</v>
      </c>
      <c r="O1799" s="13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8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8275</v>
      </c>
      <c r="O1800" s="13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32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8275</v>
      </c>
      <c r="O1801" s="13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48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8275</v>
      </c>
      <c r="O1802" s="13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48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8275</v>
      </c>
      <c r="O1803" s="13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32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8275</v>
      </c>
      <c r="O1804" s="13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8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8275</v>
      </c>
      <c r="O1805" s="13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42017.863217592589</v>
      </c>
      <c r="T1805" s="14">
        <f t="shared" si="115"/>
        <v>42048.863217592589</v>
      </c>
    </row>
    <row r="1806" spans="1:20" ht="48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8275</v>
      </c>
      <c r="O1806" s="13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48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8275</v>
      </c>
      <c r="O1807" s="13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48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8275</v>
      </c>
      <c r="O1808" s="13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32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8275</v>
      </c>
      <c r="O1809" s="13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48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8275</v>
      </c>
      <c r="O1810" s="13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8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8275</v>
      </c>
      <c r="O1811" s="13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8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8275</v>
      </c>
      <c r="O1812" s="13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32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8275</v>
      </c>
      <c r="O1813" s="13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48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8275</v>
      </c>
      <c r="O1814" s="13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8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8275</v>
      </c>
      <c r="O1815" s="13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8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8275</v>
      </c>
      <c r="O1816" s="13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48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8275</v>
      </c>
      <c r="O1817" s="13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4">
        <f t="shared" si="114"/>
        <v>42172.698344907403</v>
      </c>
      <c r="T1817" s="14">
        <f t="shared" si="115"/>
        <v>42186.698344907403</v>
      </c>
    </row>
    <row r="1818" spans="1:20" ht="48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8275</v>
      </c>
      <c r="O1818" s="13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32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8275</v>
      </c>
      <c r="O1819" s="13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32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8275</v>
      </c>
      <c r="O1820" s="13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48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8275</v>
      </c>
      <c r="O1821" s="13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48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8275</v>
      </c>
      <c r="O1822" s="13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42064.876041666663</v>
      </c>
      <c r="T1822" s="14">
        <f t="shared" si="115"/>
        <v>42094.834374999999</v>
      </c>
    </row>
    <row r="1823" spans="1:20" ht="48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8266</v>
      </c>
      <c r="O1823" s="13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32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8266</v>
      </c>
      <c r="O1824" s="13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41634.588680555556</v>
      </c>
      <c r="T1824" s="14">
        <f t="shared" si="115"/>
        <v>41670.584027777775</v>
      </c>
    </row>
    <row r="1825" spans="1:20" ht="48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8266</v>
      </c>
      <c r="O1825" s="13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ht="16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8266</v>
      </c>
      <c r="O1826" s="13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41626.707951388882</v>
      </c>
      <c r="T1826" s="14">
        <f t="shared" si="115"/>
        <v>41646.880555555552</v>
      </c>
    </row>
    <row r="1827" spans="1:20" ht="48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8266</v>
      </c>
      <c r="O1827" s="13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16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8266</v>
      </c>
      <c r="O1828" s="13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48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8266</v>
      </c>
      <c r="O1829" s="13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48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8266</v>
      </c>
      <c r="O1830" s="13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8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8266</v>
      </c>
      <c r="O1831" s="13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8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8266</v>
      </c>
      <c r="O1832" s="13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8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8266</v>
      </c>
      <c r="O1833" s="13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48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8266</v>
      </c>
      <c r="O1834" s="13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48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8266</v>
      </c>
      <c r="O1835" s="13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32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8266</v>
      </c>
      <c r="O1836" s="13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64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8266</v>
      </c>
      <c r="O1837" s="13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16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8266</v>
      </c>
      <c r="O1838" s="13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48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8266</v>
      </c>
      <c r="O1839" s="13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48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8266</v>
      </c>
      <c r="O1840" s="13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8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8266</v>
      </c>
      <c r="O1841" s="13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48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8266</v>
      </c>
      <c r="O1842" s="13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32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8266</v>
      </c>
      <c r="O1843" s="13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8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8266</v>
      </c>
      <c r="O1844" s="13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48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8266</v>
      </c>
      <c r="O1845" s="13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48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8266</v>
      </c>
      <c r="O1846" s="13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96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8266</v>
      </c>
      <c r="O1847" s="13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48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8266</v>
      </c>
      <c r="O1848" s="13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48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8266</v>
      </c>
      <c r="O1849" s="13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8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8266</v>
      </c>
      <c r="O1850" s="13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32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8266</v>
      </c>
      <c r="O1851" s="13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48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8266</v>
      </c>
      <c r="O1852" s="13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48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8266</v>
      </c>
      <c r="O1853" s="13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48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8266</v>
      </c>
      <c r="O1854" s="13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48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8266</v>
      </c>
      <c r="O1855" s="13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8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8266</v>
      </c>
      <c r="O1856" s="13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8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8266</v>
      </c>
      <c r="O1857" s="13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48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8266</v>
      </c>
      <c r="O1858" s="13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8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8266</v>
      </c>
      <c r="O1859" s="13">
        <f t="shared" ref="O1859:O1922" si="116">(E1859/D1859)*100</f>
        <v>100</v>
      </c>
      <c r="P1859" s="8">
        <f t="shared" ref="P1859:P1922" si="117">IFERROR(E1859/L1859,0)</f>
        <v>136.36363636363637</v>
      </c>
      <c r="Q1859" t="s">
        <v>8325</v>
      </c>
      <c r="R1859" t="s">
        <v>8326</v>
      </c>
      <c r="S1859" s="14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8266</v>
      </c>
      <c r="O1860" s="13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32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8266</v>
      </c>
      <c r="O1861" s="13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8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8266</v>
      </c>
      <c r="O1862" s="13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41655.500972222224</v>
      </c>
      <c r="T1862" s="14">
        <f t="shared" si="119"/>
        <v>41676.500972222224</v>
      </c>
    </row>
    <row r="1863" spans="1:20" ht="48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8273</v>
      </c>
      <c r="O1863" s="13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8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8273</v>
      </c>
      <c r="O1864" s="13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42755.284421296295</v>
      </c>
      <c r="T1864" s="14">
        <f t="shared" si="119"/>
        <v>42802.104166666664</v>
      </c>
    </row>
    <row r="1865" spans="1:20" ht="48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8273</v>
      </c>
      <c r="O1865" s="13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48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8273</v>
      </c>
      <c r="O1866" s="13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48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8273</v>
      </c>
      <c r="O1867" s="13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42680.200775462959</v>
      </c>
    </row>
    <row r="1868" spans="1:20" ht="48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8273</v>
      </c>
      <c r="O1868" s="13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48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8273</v>
      </c>
      <c r="O1869" s="13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48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8273</v>
      </c>
      <c r="O1870" s="13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48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8273</v>
      </c>
      <c r="O1871" s="13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8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8273</v>
      </c>
      <c r="O1872" s="13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48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8273</v>
      </c>
      <c r="O1873" s="13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48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8273</v>
      </c>
      <c r="O1874" s="13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48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8273</v>
      </c>
      <c r="O1875" s="13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48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8273</v>
      </c>
      <c r="O1876" s="13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32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8273</v>
      </c>
      <c r="O1877" s="13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8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8273</v>
      </c>
      <c r="O1878" s="13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4">
        <f t="shared" si="118"/>
        <v>41776.07644675926</v>
      </c>
      <c r="T1878" s="14">
        <f t="shared" si="119"/>
        <v>41806.07644675926</v>
      </c>
    </row>
    <row r="1879" spans="1:20" ht="32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8273</v>
      </c>
      <c r="O1879" s="13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48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8273</v>
      </c>
      <c r="O1880" s="13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48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8273</v>
      </c>
      <c r="O1881" s="13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32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8273</v>
      </c>
      <c r="O1882" s="13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8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 s="13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48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 s="13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8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3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48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3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8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 s="13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8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 s="13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48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3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48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 s="13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48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 s="13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8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3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64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3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32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 s="13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8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3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16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3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40920.696562499994</v>
      </c>
      <c r="T1896" s="14">
        <f t="shared" si="119"/>
        <v>40951.696562499994</v>
      </c>
    </row>
    <row r="1897" spans="1:20" ht="48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3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8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 s="13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48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3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41680.375069444439</v>
      </c>
      <c r="T1899" s="14">
        <f t="shared" si="119"/>
        <v>41702.666666666664</v>
      </c>
    </row>
    <row r="1900" spans="1:20" ht="48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3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48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 s="13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48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 s="13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48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8284</v>
      </c>
      <c r="O1903" s="13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48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8284</v>
      </c>
      <c r="O1904" s="13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48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8284</v>
      </c>
      <c r="O1905" s="13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8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8284</v>
      </c>
      <c r="O1906" s="13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48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8284</v>
      </c>
      <c r="O1907" s="13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8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8284</v>
      </c>
      <c r="O1908" s="13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8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8284</v>
      </c>
      <c r="O1909" s="13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48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8284</v>
      </c>
      <c r="O1910" s="13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48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8284</v>
      </c>
      <c r="O1911" s="13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8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8284</v>
      </c>
      <c r="O1912" s="13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48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8284</v>
      </c>
      <c r="O1913" s="13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8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8284</v>
      </c>
      <c r="O1914" s="13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32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8284</v>
      </c>
      <c r="O1915" s="13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48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8284</v>
      </c>
      <c r="O1916" s="13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48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8284</v>
      </c>
      <c r="O1917" s="13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32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8284</v>
      </c>
      <c r="O1918" s="13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32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8284</v>
      </c>
      <c r="O1919" s="13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8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8284</v>
      </c>
      <c r="O1920" s="13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48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8284</v>
      </c>
      <c r="O1921" s="13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42113.667233796295</v>
      </c>
      <c r="T1921" s="14">
        <f t="shared" si="119"/>
        <v>42143.667233796295</v>
      </c>
    </row>
    <row r="1922" spans="1:20" ht="48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8284</v>
      </c>
      <c r="O1922" s="13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32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3">
        <f t="shared" ref="O1923:O1986" si="120">(E1923/D1923)*100</f>
        <v>136.80000000000001</v>
      </c>
      <c r="P1923" s="8">
        <f t="shared" ref="P1923:P1986" si="121">IFERROR(E1923/L1923,0)</f>
        <v>54</v>
      </c>
      <c r="Q1923" t="s">
        <v>8325</v>
      </c>
      <c r="R1923" t="s">
        <v>8329</v>
      </c>
      <c r="S1923" s="14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3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8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 s="13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48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3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32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3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64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 s="13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ht="16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3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32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3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41371.439745370364</v>
      </c>
      <c r="T1930" s="14">
        <f t="shared" si="123"/>
        <v>41401.439745370364</v>
      </c>
    </row>
    <row r="1931" spans="1:20" ht="48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 s="13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32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 s="13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32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 s="13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48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3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40911.601539351854</v>
      </c>
      <c r="T1934" s="14">
        <f t="shared" si="123"/>
        <v>40932.601539351854</v>
      </c>
    </row>
    <row r="1935" spans="1:20" ht="48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3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48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3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48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3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41773.724201388883</v>
      </c>
      <c r="T1937" s="14">
        <f t="shared" si="123"/>
        <v>41810.999305555553</v>
      </c>
    </row>
    <row r="1938" spans="1:20" ht="48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3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8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 s="13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48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3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48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3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8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3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48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8285</v>
      </c>
      <c r="O1943" s="13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48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8285</v>
      </c>
      <c r="O1944" s="13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8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8285</v>
      </c>
      <c r="O1945" s="13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48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8285</v>
      </c>
      <c r="O1946" s="13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8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8285</v>
      </c>
      <c r="O1947" s="13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42157.043495370366</v>
      </c>
      <c r="T1947" s="14">
        <f t="shared" si="123"/>
        <v>42197.043495370366</v>
      </c>
    </row>
    <row r="1948" spans="1:20" ht="48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8285</v>
      </c>
      <c r="O1948" s="13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41688.941678240742</v>
      </c>
      <c r="T1948" s="14">
        <f t="shared" si="123"/>
        <v>41748.900011574071</v>
      </c>
    </row>
    <row r="1949" spans="1:20" ht="48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8285</v>
      </c>
      <c r="O1949" s="13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32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8285</v>
      </c>
      <c r="O1950" s="13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8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8285</v>
      </c>
      <c r="O1951" s="13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41800.21471064815</v>
      </c>
      <c r="T1951" s="14">
        <f t="shared" si="123"/>
        <v>41830.21471064815</v>
      </c>
    </row>
    <row r="1952" spans="1:20" ht="48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8285</v>
      </c>
      <c r="O1952" s="13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48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8285</v>
      </c>
      <c r="O1953" s="13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48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8285</v>
      </c>
      <c r="O1954" s="13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8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8285</v>
      </c>
      <c r="O1955" s="13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32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8285</v>
      </c>
      <c r="O1956" s="13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48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8285</v>
      </c>
      <c r="O1957" s="13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48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8285</v>
      </c>
      <c r="O1958" s="13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32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8285</v>
      </c>
      <c r="O1959" s="13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41178.890196759261</v>
      </c>
      <c r="T1959" s="14">
        <f t="shared" si="123"/>
        <v>41208.890196759261</v>
      </c>
    </row>
    <row r="1960" spans="1:20" ht="48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8285</v>
      </c>
      <c r="O1960" s="13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48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8285</v>
      </c>
      <c r="O1961" s="13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41871.637268518512</v>
      </c>
      <c r="T1961" s="14">
        <f t="shared" si="123"/>
        <v>41912.791666666664</v>
      </c>
    </row>
    <row r="1962" spans="1:20" ht="48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8285</v>
      </c>
      <c r="O1962" s="13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8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8285</v>
      </c>
      <c r="O1963" s="13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48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8285</v>
      </c>
      <c r="O1964" s="13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48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8285</v>
      </c>
      <c r="O1965" s="13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8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8285</v>
      </c>
      <c r="O1966" s="13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8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8285</v>
      </c>
      <c r="O1967" s="13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48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8285</v>
      </c>
      <c r="O1968" s="13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48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8285</v>
      </c>
      <c r="O1969" s="13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32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8285</v>
      </c>
      <c r="O1970" s="13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48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8285</v>
      </c>
      <c r="O1971" s="13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8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8285</v>
      </c>
      <c r="O1972" s="13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41383.943298611106</v>
      </c>
    </row>
    <row r="1973" spans="1:20" ht="48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8285</v>
      </c>
      <c r="O1973" s="13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48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8285</v>
      </c>
      <c r="O1974" s="13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48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8285</v>
      </c>
      <c r="O1975" s="13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48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8285</v>
      </c>
      <c r="O1976" s="13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32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8285</v>
      </c>
      <c r="O1977" s="13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32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8285</v>
      </c>
      <c r="O1978" s="13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8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8285</v>
      </c>
      <c r="O1979" s="13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48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8285</v>
      </c>
      <c r="O1980" s="13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32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8285</v>
      </c>
      <c r="O1981" s="13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32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8285</v>
      </c>
      <c r="O1982" s="13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48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8286</v>
      </c>
      <c r="O1983" s="13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8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8286</v>
      </c>
      <c r="O1984" s="13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48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8286</v>
      </c>
      <c r="O1985" s="13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64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8286</v>
      </c>
      <c r="O1986" s="13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48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8286</v>
      </c>
      <c r="O1987" s="13">
        <f t="shared" ref="O1987:O2050" si="124">(E1987/D1987)*100</f>
        <v>3.1875</v>
      </c>
      <c r="P1987" s="8">
        <f t="shared" ref="P1987:P2050" si="125">IFERROR(E1987/L1987,0)</f>
        <v>12.75</v>
      </c>
      <c r="Q1987" t="s">
        <v>8338</v>
      </c>
      <c r="R1987" t="s">
        <v>8350</v>
      </c>
      <c r="S1987" s="14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8286</v>
      </c>
      <c r="O1988" s="13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42413.225497685184</v>
      </c>
      <c r="T1988" s="14">
        <f t="shared" si="127"/>
        <v>42443.183831018519</v>
      </c>
    </row>
    <row r="1989" spans="1:20" ht="32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8286</v>
      </c>
      <c r="O1989" s="13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ht="16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8286</v>
      </c>
      <c r="O1990" s="13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8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8286</v>
      </c>
      <c r="O1991" s="13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48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8286</v>
      </c>
      <c r="O1992" s="13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32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8286</v>
      </c>
      <c r="O1993" s="13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32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8286</v>
      </c>
      <c r="O1994" s="13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48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8286</v>
      </c>
      <c r="O1995" s="13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4">
        <f t="shared" si="126"/>
        <v>42329.380057870367</v>
      </c>
      <c r="T1995" s="14">
        <f t="shared" si="127"/>
        <v>42359.380057870367</v>
      </c>
    </row>
    <row r="1996" spans="1:20" ht="48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8286</v>
      </c>
      <c r="O1996" s="13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48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8286</v>
      </c>
      <c r="O1997" s="13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48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8286</v>
      </c>
      <c r="O1998" s="13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48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8286</v>
      </c>
      <c r="O1999" s="13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48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8286</v>
      </c>
      <c r="O2000" s="13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8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8286</v>
      </c>
      <c r="O2001" s="13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48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8286</v>
      </c>
      <c r="O2002" s="13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32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8285</v>
      </c>
      <c r="O2003" s="13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8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8285</v>
      </c>
      <c r="O2004" s="13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64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8285</v>
      </c>
      <c r="O2005" s="13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48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8285</v>
      </c>
      <c r="O2006" s="13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48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8285</v>
      </c>
      <c r="O2007" s="13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48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8285</v>
      </c>
      <c r="O2008" s="13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48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8285</v>
      </c>
      <c r="O2009" s="13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48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8285</v>
      </c>
      <c r="O2010" s="13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48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8285</v>
      </c>
      <c r="O2011" s="13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32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8285</v>
      </c>
      <c r="O2012" s="13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8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8285</v>
      </c>
      <c r="O2013" s="13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8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8285</v>
      </c>
      <c r="O2014" s="13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48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8285</v>
      </c>
      <c r="O2015" s="13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8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8285</v>
      </c>
      <c r="O2016" s="13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8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8285</v>
      </c>
      <c r="O2017" s="13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32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8285</v>
      </c>
      <c r="O2018" s="13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41312.672442129631</v>
      </c>
      <c r="T2018" s="14">
        <f t="shared" si="127"/>
        <v>41342.672442129631</v>
      </c>
    </row>
    <row r="2019" spans="1:20" ht="48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8285</v>
      </c>
      <c r="O2019" s="13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48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8285</v>
      </c>
      <c r="O2020" s="13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48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8285</v>
      </c>
      <c r="O2021" s="13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48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8285</v>
      </c>
      <c r="O2022" s="13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41736.889166666668</v>
      </c>
      <c r="T2022" s="14">
        <f t="shared" si="127"/>
        <v>41773.75277777778</v>
      </c>
    </row>
    <row r="2023" spans="1:20" ht="48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8285</v>
      </c>
      <c r="O2023" s="13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48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8285</v>
      </c>
      <c r="O2024" s="13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48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8285</v>
      </c>
      <c r="O2025" s="13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48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8285</v>
      </c>
      <c r="O2026" s="13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48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8285</v>
      </c>
      <c r="O2027" s="13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32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8285</v>
      </c>
      <c r="O2028" s="13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8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8285</v>
      </c>
      <c r="O2029" s="13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42048.605543981474</v>
      </c>
      <c r="T2029" s="14">
        <f t="shared" si="127"/>
        <v>42093.563877314817</v>
      </c>
    </row>
    <row r="2030" spans="1:20" ht="32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8285</v>
      </c>
      <c r="O2030" s="13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32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8285</v>
      </c>
      <c r="O2031" s="13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8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8285</v>
      </c>
      <c r="O2032" s="13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32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8285</v>
      </c>
      <c r="O2033" s="13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48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8285</v>
      </c>
      <c r="O2034" s="13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48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8285</v>
      </c>
      <c r="O2035" s="13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48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8285</v>
      </c>
      <c r="O2036" s="13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48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8285</v>
      </c>
      <c r="O2037" s="13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48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8285</v>
      </c>
      <c r="O2038" s="13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41738.656469907401</v>
      </c>
      <c r="T2038" s="14">
        <f t="shared" si="127"/>
        <v>41768.656469907401</v>
      </c>
    </row>
    <row r="2039" spans="1:20" ht="48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8285</v>
      </c>
      <c r="O2039" s="13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48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8285</v>
      </c>
      <c r="O2040" s="13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32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8285</v>
      </c>
      <c r="O2041" s="13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32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8285</v>
      </c>
      <c r="O2042" s="13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41578.718784722216</v>
      </c>
      <c r="T2042" s="14">
        <f t="shared" si="127"/>
        <v>41593.760451388887</v>
      </c>
    </row>
    <row r="2043" spans="1:20" ht="48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8285</v>
      </c>
      <c r="O2043" s="13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8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8285</v>
      </c>
      <c r="O2044" s="13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48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8285</v>
      </c>
      <c r="O2045" s="13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48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8285</v>
      </c>
      <c r="O2046" s="13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48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8285</v>
      </c>
      <c r="O2047" s="13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41068.880173611113</v>
      </c>
      <c r="T2047" s="14">
        <f t="shared" si="127"/>
        <v>41098.880173611113</v>
      </c>
    </row>
    <row r="2048" spans="1:20" ht="48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8285</v>
      </c>
      <c r="O2048" s="13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48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8285</v>
      </c>
      <c r="O2049" s="13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48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8285</v>
      </c>
      <c r="O2050" s="13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ht="16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8285</v>
      </c>
      <c r="O2051" s="13">
        <f t="shared" ref="O2051:O2114" si="128">(E2051/D2051)*100</f>
        <v>120.19070000000001</v>
      </c>
      <c r="P2051" s="8">
        <f t="shared" ref="P2051:P2114" si="129">IFERROR(E2051/L2051,0)</f>
        <v>80.991037735849048</v>
      </c>
      <c r="Q2051" t="s">
        <v>8319</v>
      </c>
      <c r="R2051" t="s">
        <v>8349</v>
      </c>
      <c r="S2051" s="14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8285</v>
      </c>
      <c r="O2052" s="13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48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8285</v>
      </c>
      <c r="O2053" s="13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48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8285</v>
      </c>
      <c r="O2054" s="13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48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8285</v>
      </c>
      <c r="O2055" s="13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48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8285</v>
      </c>
      <c r="O2056" s="13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48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8285</v>
      </c>
      <c r="O2057" s="13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8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8285</v>
      </c>
      <c r="O2058" s="13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48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8285</v>
      </c>
      <c r="O2059" s="13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32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8285</v>
      </c>
      <c r="O2060" s="13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48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8285</v>
      </c>
      <c r="O2061" s="13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48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8285</v>
      </c>
      <c r="O2062" s="13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48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8285</v>
      </c>
      <c r="O2063" s="13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48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8285</v>
      </c>
      <c r="O2064" s="13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32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8285</v>
      </c>
      <c r="O2065" s="13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48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 s="13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48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 s="13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8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 s="13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8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 s="13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48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 s="13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48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 s="13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48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 s="13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48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 s="13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48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 s="13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48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 s="13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32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 s="13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8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 s="13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32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 s="13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8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 s="13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8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 s="13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48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 s="13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48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 s="13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48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3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41003.948553240734</v>
      </c>
      <c r="T2083" s="14">
        <f t="shared" si="131"/>
        <v>41044.999305555553</v>
      </c>
    </row>
    <row r="2084" spans="1:20" ht="48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 s="13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40870.953657407408</v>
      </c>
    </row>
    <row r="2085" spans="1:20" ht="48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3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8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3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48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3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8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3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48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3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48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 s="13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40395.506388888891</v>
      </c>
      <c r="T2090" s="14">
        <f t="shared" si="131"/>
        <v>40431.957638888889</v>
      </c>
    </row>
    <row r="2091" spans="1:20" ht="32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 s="13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48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3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41299.173090277771</v>
      </c>
      <c r="T2092" s="14">
        <f t="shared" si="131"/>
        <v>41329.173090277771</v>
      </c>
    </row>
    <row r="2093" spans="1:20" ht="48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3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40555.114328703705</v>
      </c>
      <c r="T2093" s="14">
        <f t="shared" si="131"/>
        <v>40603.625</v>
      </c>
    </row>
    <row r="2094" spans="1:20" ht="48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3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8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3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48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3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8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3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40758.525150462963</v>
      </c>
      <c r="T2097" s="14">
        <f t="shared" si="131"/>
        <v>40818.525150462963</v>
      </c>
    </row>
    <row r="2098" spans="1:20" ht="48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 s="13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48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3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40818.376562500001</v>
      </c>
      <c r="T2099" s="14">
        <f t="shared" si="131"/>
        <v>40878.418229166666</v>
      </c>
    </row>
    <row r="2100" spans="1:20" ht="48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3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ht="16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3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48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 s="13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48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 s="13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48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3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32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3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8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 s="13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32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 s="13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48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3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8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3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48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3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32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3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32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3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48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3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8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 s="13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32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3">
        <f t="shared" ref="O2115:O2178" si="132">(E2115/D2115)*100</f>
        <v>104.85714285714285</v>
      </c>
      <c r="P2115" s="8">
        <f t="shared" ref="P2115:P2178" si="133">IFERROR(E2115/L2115,0)</f>
        <v>68.598130841121488</v>
      </c>
      <c r="Q2115" t="s">
        <v>8325</v>
      </c>
      <c r="R2115" t="s">
        <v>8329</v>
      </c>
      <c r="S2115" s="14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3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8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3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8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3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48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 s="13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32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3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8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3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8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3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32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 s="13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32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 s="13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64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 s="13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48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 s="13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40463.819849537038</v>
      </c>
      <c r="T2126" s="14">
        <f t="shared" si="135"/>
        <v>40512</v>
      </c>
    </row>
    <row r="2127" spans="1:20" ht="48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 s="13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8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 s="13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16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 s="13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42045.297025462962</v>
      </c>
      <c r="T2129" s="14">
        <f t="shared" si="135"/>
        <v>42075.255358796298</v>
      </c>
    </row>
    <row r="2130" spans="1:20" ht="48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 s="13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48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 s="13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32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 s="13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8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 s="13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48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 s="13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48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 s="13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8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 s="13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48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 s="13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41156.755011574074</v>
      </c>
      <c r="T2137" s="14">
        <f t="shared" si="135"/>
        <v>41186.755011574074</v>
      </c>
    </row>
    <row r="2138" spans="1:20" ht="48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 s="13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8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 s="13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32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 s="13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48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 s="13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48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 s="13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48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 s="13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48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 s="13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48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 s="13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32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 s="13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48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 s="13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48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 s="13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ht="16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 s="13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48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 s="13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48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 s="13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ht="16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 s="13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48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 s="13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42520.639050925922</v>
      </c>
      <c r="T2153" s="14">
        <f t="shared" si="135"/>
        <v>42550.639050925922</v>
      </c>
    </row>
    <row r="2154" spans="1:20" ht="48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 s="13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48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 s="13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32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 s="13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8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 s="13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32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 s="13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32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 s="13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48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 s="13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64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 s="13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40710.522847222222</v>
      </c>
      <c r="T2161" s="14">
        <f t="shared" si="135"/>
        <v>40740.522847222222</v>
      </c>
    </row>
    <row r="2162" spans="1:20" ht="48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 s="13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32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8266</v>
      </c>
      <c r="O2163" s="13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42240.644201388888</v>
      </c>
      <c r="T2163" s="14">
        <f t="shared" si="135"/>
        <v>42270.644201388888</v>
      </c>
    </row>
    <row r="2164" spans="1:20" ht="48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8266</v>
      </c>
      <c r="O2164" s="13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8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8266</v>
      </c>
      <c r="O2165" s="13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32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8266</v>
      </c>
      <c r="O2166" s="13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48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8266</v>
      </c>
      <c r="O2167" s="13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48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8266</v>
      </c>
      <c r="O2168" s="13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32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8266</v>
      </c>
      <c r="O2169" s="13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32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8266</v>
      </c>
      <c r="O2170" s="13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48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8266</v>
      </c>
      <c r="O2171" s="13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8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8266</v>
      </c>
      <c r="O2172" s="13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8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8266</v>
      </c>
      <c r="O2173" s="13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8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8266</v>
      </c>
      <c r="O2174" s="13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42082.371759259258</v>
      </c>
      <c r="T2174" s="14">
        <f t="shared" si="135"/>
        <v>42112.371759259258</v>
      </c>
    </row>
    <row r="2175" spans="1:20" ht="48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8266</v>
      </c>
      <c r="O2175" s="13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48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8266</v>
      </c>
      <c r="O2176" s="13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48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8266</v>
      </c>
      <c r="O2177" s="13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8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8266</v>
      </c>
      <c r="O2178" s="13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64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8266</v>
      </c>
      <c r="O2179" s="13">
        <f t="shared" ref="O2179:O2242" si="136">(E2179/D2179)*100</f>
        <v>100.12</v>
      </c>
      <c r="P2179" s="8">
        <f t="shared" ref="P2179:P2242" si="137">IFERROR(E2179/L2179,0)</f>
        <v>65.868421052631575</v>
      </c>
      <c r="Q2179" t="s">
        <v>8325</v>
      </c>
      <c r="R2179" t="s">
        <v>8326</v>
      </c>
      <c r="S2179" s="14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8266</v>
      </c>
      <c r="O2180" s="13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32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8266</v>
      </c>
      <c r="O2181" s="13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32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8266</v>
      </c>
      <c r="O2182" s="13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48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s="13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32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s="13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48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s="13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42745.157141203701</v>
      </c>
      <c r="T2185" s="14">
        <f t="shared" si="139"/>
        <v>42774.999999999993</v>
      </c>
    </row>
    <row r="2186" spans="1:20" ht="48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s="13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48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s="13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41319.141655092586</v>
      </c>
      <c r="T2187" s="14">
        <f t="shared" si="139"/>
        <v>41359.141655092586</v>
      </c>
    </row>
    <row r="2188" spans="1:20" ht="32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s="13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48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s="13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8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s="13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48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s="13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8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s="13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48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s="13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48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s="13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48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s="13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48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s="13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32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s="13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32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s="13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8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s="13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48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s="13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32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s="13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48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s="13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48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 s="13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41276.638483796291</v>
      </c>
      <c r="T2203" s="14">
        <f t="shared" si="139"/>
        <v>41290.638483796291</v>
      </c>
    </row>
    <row r="2204" spans="1:20" ht="32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 s="13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48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 s="13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8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 s="13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8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 s="13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41031.613298611112</v>
      </c>
      <c r="T2207" s="14">
        <f t="shared" si="139"/>
        <v>41061.613298611112</v>
      </c>
    </row>
    <row r="2208" spans="1:20" ht="48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 s="13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8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 s="13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48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 s="13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32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 s="13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48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 s="13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41013.525000000001</v>
      </c>
    </row>
    <row r="2213" spans="1:20" ht="48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 s="13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48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 s="13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48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 s="13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8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 s="13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32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 s="13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48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 s="13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42194.543344907404</v>
      </c>
      <c r="T2218" s="14">
        <f t="shared" si="139"/>
        <v>42208.543344907404</v>
      </c>
    </row>
    <row r="2219" spans="1:20" ht="48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 s="13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8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 s="13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8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 s="13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8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 s="13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8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s="13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48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s="13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48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s="13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48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s="13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48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s="13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48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s="13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48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s="13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48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s="13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48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s="13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48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s="13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48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s="13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8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s="13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8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s="13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42331.170590277776</v>
      </c>
      <c r="T2235" s="14">
        <f t="shared" si="139"/>
        <v>42351.791666666664</v>
      </c>
    </row>
    <row r="2236" spans="1:20" ht="48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s="13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32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s="13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42091.772118055553</v>
      </c>
    </row>
    <row r="2238" spans="1:20" ht="32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s="13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48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s="13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32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s="13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32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s="13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8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s="13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48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s="13">
        <f t="shared" ref="O2243:O2306" si="140">(E2243/D2243)*100</f>
        <v>806.4</v>
      </c>
      <c r="P2243" s="8">
        <f t="shared" ref="P2243:P2306" si="141">IFERROR(E2243/L2243,0)</f>
        <v>49.472392638036808</v>
      </c>
      <c r="Q2243" t="s">
        <v>8333</v>
      </c>
      <c r="R2243" t="s">
        <v>8351</v>
      </c>
      <c r="S2243" s="14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s="13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41604.918055555558</v>
      </c>
    </row>
    <row r="2245" spans="1:20" ht="48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s="13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8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s="13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8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s="13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41660.500196759254</v>
      </c>
      <c r="T2247" s="14">
        <f t="shared" si="143"/>
        <v>41691.541666666664</v>
      </c>
    </row>
    <row r="2248" spans="1:20" ht="48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s="13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32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s="13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48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s="13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8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s="13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41336.49496527778</v>
      </c>
      <c r="T2251" s="14">
        <f t="shared" si="143"/>
        <v>41366.453298611108</v>
      </c>
    </row>
    <row r="2252" spans="1:20" ht="48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s="13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8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s="13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48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s="13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48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s="13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32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s="13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32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s="13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8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s="13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48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s="13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32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s="13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48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s="13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48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s="13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48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s="13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32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s="13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8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s="13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48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s="13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48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s="13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8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s="13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48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s="13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48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s="13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42775.874016203707</v>
      </c>
      <c r="T2270" s="14">
        <f t="shared" si="143"/>
        <v>42805.874016203707</v>
      </c>
    </row>
    <row r="2271" spans="1:20" ht="48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s="13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8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s="13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48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s="13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8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s="13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42315.491157407407</v>
      </c>
      <c r="T2274" s="14">
        <f t="shared" si="143"/>
        <v>42345.491157407407</v>
      </c>
    </row>
    <row r="2275" spans="1:20" ht="48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s="13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48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s="13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8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s="13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41965.408321759256</v>
      </c>
      <c r="T2277" s="14">
        <f t="shared" si="143"/>
        <v>41995.408321759256</v>
      </c>
    </row>
    <row r="2278" spans="1:20" ht="48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s="13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48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s="13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32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s="13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42338.500775462962</v>
      </c>
      <c r="T2280" s="14">
        <f t="shared" si="143"/>
        <v>42372.749305555553</v>
      </c>
    </row>
    <row r="2281" spans="1:20" ht="48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s="13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42020.598368055558</v>
      </c>
      <c r="T2281" s="14">
        <f t="shared" si="143"/>
        <v>42038.958333333336</v>
      </c>
    </row>
    <row r="2282" spans="1:20" ht="48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s="13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48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8266</v>
      </c>
      <c r="O2283" s="13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32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8266</v>
      </c>
      <c r="O2284" s="13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48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8266</v>
      </c>
      <c r="O2285" s="13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32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8266</v>
      </c>
      <c r="O2286" s="13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48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8266</v>
      </c>
      <c r="O2287" s="13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41058.977349537039</v>
      </c>
      <c r="T2287" s="14">
        <f t="shared" si="143"/>
        <v>41088.977349537039</v>
      </c>
    </row>
    <row r="2288" spans="1:20" ht="48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8266</v>
      </c>
      <c r="O2288" s="13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8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8266</v>
      </c>
      <c r="O2289" s="13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48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8266</v>
      </c>
      <c r="O2290" s="13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48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8266</v>
      </c>
      <c r="O2291" s="13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8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8266</v>
      </c>
      <c r="O2292" s="13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48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8266</v>
      </c>
      <c r="O2293" s="13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48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8266</v>
      </c>
      <c r="O2294" s="13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32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8266</v>
      </c>
      <c r="O2295" s="13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48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8266</v>
      </c>
      <c r="O2296" s="13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48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8266</v>
      </c>
      <c r="O2297" s="13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8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8266</v>
      </c>
      <c r="O2298" s="13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32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8266</v>
      </c>
      <c r="O2299" s="13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8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8266</v>
      </c>
      <c r="O2300" s="13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8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8266</v>
      </c>
      <c r="O2301" s="13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8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8266</v>
      </c>
      <c r="O2302" s="13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32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3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8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 s="13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48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3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8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3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48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3">
        <f t="shared" ref="O2307:O2370" si="144">(E2307/D2307)*100</f>
        <v>101.22777777777779</v>
      </c>
      <c r="P2307" s="8">
        <f t="shared" ref="P2307:P2370" si="145">IFERROR(E2307/L2307,0)</f>
        <v>109.10778443113773</v>
      </c>
      <c r="Q2307" t="s">
        <v>8325</v>
      </c>
      <c r="R2307" t="s">
        <v>8329</v>
      </c>
      <c r="S2307" s="14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 s="13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8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 s="13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41004.594131944446</v>
      </c>
      <c r="T2309" s="14">
        <f t="shared" si="147"/>
        <v>41034.59407407407</v>
      </c>
    </row>
    <row r="2310" spans="1:20" ht="48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3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8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3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48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3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8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3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8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 s="13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32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3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48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3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32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 s="13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48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3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40156.558333333327</v>
      </c>
    </row>
    <row r="2319" spans="1:20" ht="48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 s="13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64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3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8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 s="13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48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3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8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8288</v>
      </c>
      <c r="O2323" s="13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8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8288</v>
      </c>
      <c r="O2324" s="13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42804.6871412037</v>
      </c>
      <c r="T2324" s="14">
        <f t="shared" si="147"/>
        <v>42834.645474537036</v>
      </c>
    </row>
    <row r="2325" spans="1:20" ht="48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8288</v>
      </c>
      <c r="O2325" s="13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42807.546840277777</v>
      </c>
      <c r="T2325" s="14">
        <f t="shared" si="147"/>
        <v>42814.546840277777</v>
      </c>
    </row>
    <row r="2326" spans="1:20" ht="32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8288</v>
      </c>
      <c r="O2326" s="13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48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8288</v>
      </c>
      <c r="O2327" s="13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48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8288</v>
      </c>
      <c r="O2328" s="13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32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8288</v>
      </c>
      <c r="O2329" s="13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41842.708796296291</v>
      </c>
      <c r="T2329" s="14">
        <f t="shared" si="147"/>
        <v>41877.708796296291</v>
      </c>
    </row>
    <row r="2330" spans="1:20" ht="64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8288</v>
      </c>
      <c r="O2330" s="13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42139.573344907403</v>
      </c>
      <c r="T2330" s="14">
        <f t="shared" si="147"/>
        <v>42169.573344907403</v>
      </c>
    </row>
    <row r="2331" spans="1:20" ht="48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8288</v>
      </c>
      <c r="O2331" s="13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48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8288</v>
      </c>
      <c r="O2332" s="13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8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8288</v>
      </c>
      <c r="O2333" s="13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48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8288</v>
      </c>
      <c r="O2334" s="13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48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8288</v>
      </c>
      <c r="O2335" s="13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8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8288</v>
      </c>
      <c r="O2336" s="13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48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8288</v>
      </c>
      <c r="O2337" s="13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8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8288</v>
      </c>
      <c r="O2338" s="13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32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8288</v>
      </c>
      <c r="O2339" s="13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8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8288</v>
      </c>
      <c r="O2340" s="13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41789.688472222224</v>
      </c>
      <c r="T2340" s="14">
        <f t="shared" si="147"/>
        <v>41819.688472222224</v>
      </c>
    </row>
    <row r="2341" spans="1:20" ht="48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8288</v>
      </c>
      <c r="O2341" s="13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8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8288</v>
      </c>
      <c r="O2342" s="13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8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8262</v>
      </c>
      <c r="O2343" s="13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48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8262</v>
      </c>
      <c r="O2344" s="13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48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8262</v>
      </c>
      <c r="O2345" s="13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48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8262</v>
      </c>
      <c r="O2346" s="13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48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8262</v>
      </c>
      <c r="O2347" s="13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8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8262</v>
      </c>
      <c r="O2348" s="13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8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8262</v>
      </c>
      <c r="O2349" s="13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42577.39902777777</v>
      </c>
      <c r="T2349" s="14">
        <f t="shared" si="147"/>
        <v>42607.39902777777</v>
      </c>
    </row>
    <row r="2350" spans="1:20" ht="48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8262</v>
      </c>
      <c r="O2350" s="13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8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8262</v>
      </c>
      <c r="O2351" s="13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32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8262</v>
      </c>
      <c r="O2352" s="13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32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8262</v>
      </c>
      <c r="O2353" s="13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8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8262</v>
      </c>
      <c r="O2354" s="13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48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8262</v>
      </c>
      <c r="O2355" s="13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8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8262</v>
      </c>
      <c r="O2356" s="13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8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8262</v>
      </c>
      <c r="O2357" s="13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42096.709907407407</v>
      </c>
      <c r="T2357" s="14">
        <f t="shared" si="147"/>
        <v>42126.709907407407</v>
      </c>
    </row>
    <row r="2358" spans="1:20" ht="32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8262</v>
      </c>
      <c r="O2358" s="13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32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8262</v>
      </c>
      <c r="O2359" s="13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4">
        <f t="shared" si="146"/>
        <v>42264.411782407406</v>
      </c>
      <c r="T2359" s="14">
        <f t="shared" si="147"/>
        <v>42294.411782407406</v>
      </c>
    </row>
    <row r="2360" spans="1:20" ht="48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8262</v>
      </c>
      <c r="O2360" s="13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8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8262</v>
      </c>
      <c r="O2361" s="13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8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8262</v>
      </c>
      <c r="O2362" s="13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48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8262</v>
      </c>
      <c r="O2363" s="13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32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8262</v>
      </c>
      <c r="O2364" s="13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48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8262</v>
      </c>
      <c r="O2365" s="13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32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8262</v>
      </c>
      <c r="O2366" s="13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48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8262</v>
      </c>
      <c r="O2367" s="13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8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8262</v>
      </c>
      <c r="O2368" s="13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48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8262</v>
      </c>
      <c r="O2369" s="13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48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8262</v>
      </c>
      <c r="O2370" s="13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42108.471817129626</v>
      </c>
    </row>
    <row r="2371" spans="1:20" ht="48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8262</v>
      </c>
      <c r="O2371" s="13">
        <f t="shared" ref="O2371:O2434" si="148">(E2371/D2371)*100</f>
        <v>0</v>
      </c>
      <c r="P2371" s="8">
        <f t="shared" ref="P2371:P2434" si="149">IFERROR(E2371/L2371,0)</f>
        <v>0</v>
      </c>
      <c r="Q2371" t="s">
        <v>8319</v>
      </c>
      <c r="R2371" t="s">
        <v>8320</v>
      </c>
      <c r="S2371" s="14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8262</v>
      </c>
      <c r="O2372" s="13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48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8262</v>
      </c>
      <c r="O2373" s="13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48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8262</v>
      </c>
      <c r="O2374" s="13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32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8262</v>
      </c>
      <c r="O2375" s="13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42215.453981481478</v>
      </c>
      <c r="T2375" s="14">
        <f t="shared" si="151"/>
        <v>42245.453981481478</v>
      </c>
    </row>
    <row r="2376" spans="1:20" ht="48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8262</v>
      </c>
      <c r="O2376" s="13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42017.634953703702</v>
      </c>
      <c r="T2376" s="14">
        <f t="shared" si="151"/>
        <v>42047.634953703702</v>
      </c>
    </row>
    <row r="2377" spans="1:20" ht="48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8262</v>
      </c>
      <c r="O2377" s="13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8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8262</v>
      </c>
      <c r="O2378" s="13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8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8262</v>
      </c>
      <c r="O2379" s="13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32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8262</v>
      </c>
      <c r="O2380" s="13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32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8262</v>
      </c>
      <c r="O2381" s="13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8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8262</v>
      </c>
      <c r="O2382" s="13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8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8262</v>
      </c>
      <c r="O2383" s="13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64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8262</v>
      </c>
      <c r="O2384" s="13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48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8262</v>
      </c>
      <c r="O2385" s="13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48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8262</v>
      </c>
      <c r="O2386" s="13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48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8262</v>
      </c>
      <c r="O2387" s="13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8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8262</v>
      </c>
      <c r="O2388" s="13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48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8262</v>
      </c>
      <c r="O2389" s="13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48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8262</v>
      </c>
      <c r="O2390" s="13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48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8262</v>
      </c>
      <c r="O2391" s="13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48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8262</v>
      </c>
      <c r="O2392" s="13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32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8262</v>
      </c>
      <c r="O2393" s="13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48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8262</v>
      </c>
      <c r="O2394" s="13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48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8262</v>
      </c>
      <c r="O2395" s="13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48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8262</v>
      </c>
      <c r="O2396" s="13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8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8262</v>
      </c>
      <c r="O2397" s="13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8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8262</v>
      </c>
      <c r="O2398" s="13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48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8262</v>
      </c>
      <c r="O2399" s="13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48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8262</v>
      </c>
      <c r="O2400" s="13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8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8262</v>
      </c>
      <c r="O2401" s="13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48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8262</v>
      </c>
      <c r="O2402" s="13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48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8274</v>
      </c>
      <c r="O2403" s="13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ht="16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8274</v>
      </c>
      <c r="O2404" s="13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8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8274</v>
      </c>
      <c r="O2405" s="13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42399.67428240741</v>
      </c>
      <c r="T2405" s="14">
        <f t="shared" si="151"/>
        <v>42459.632615740738</v>
      </c>
    </row>
    <row r="2406" spans="1:20" ht="48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8274</v>
      </c>
      <c r="O2406" s="13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32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8274</v>
      </c>
      <c r="O2407" s="13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8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8274</v>
      </c>
      <c r="O2408" s="13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64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8274</v>
      </c>
      <c r="O2409" s="13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32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8274</v>
      </c>
      <c r="O2410" s="13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32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8274</v>
      </c>
      <c r="O2411" s="13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64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8274</v>
      </c>
      <c r="O2412" s="13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48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8274</v>
      </c>
      <c r="O2413" s="13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48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8274</v>
      </c>
      <c r="O2414" s="13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8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8274</v>
      </c>
      <c r="O2415" s="13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48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8274</v>
      </c>
      <c r="O2416" s="13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8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8274</v>
      </c>
      <c r="O2417" s="13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48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8274</v>
      </c>
      <c r="O2418" s="13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48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8274</v>
      </c>
      <c r="O2419" s="13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ht="16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8274</v>
      </c>
      <c r="O2420" s="13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48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8274</v>
      </c>
      <c r="O2421" s="13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4">
        <f t="shared" si="150"/>
        <v>41993.529965277776</v>
      </c>
      <c r="T2421" s="14">
        <f t="shared" si="151"/>
        <v>42053.529965277776</v>
      </c>
    </row>
    <row r="2422" spans="1:20" ht="48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8274</v>
      </c>
      <c r="O2422" s="13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32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8274</v>
      </c>
      <c r="O2423" s="13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32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8274</v>
      </c>
      <c r="O2424" s="13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8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8274</v>
      </c>
      <c r="O2425" s="13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32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8274</v>
      </c>
      <c r="O2426" s="13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48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8274</v>
      </c>
      <c r="O2427" s="13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8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8274</v>
      </c>
      <c r="O2428" s="13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4">
        <f t="shared" si="150"/>
        <v>42163.961712962962</v>
      </c>
      <c r="T2428" s="14">
        <f t="shared" si="151"/>
        <v>42223.961712962962</v>
      </c>
    </row>
    <row r="2429" spans="1:20" ht="32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8274</v>
      </c>
      <c r="O2429" s="13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42412.110335648147</v>
      </c>
      <c r="T2429" s="14">
        <f t="shared" si="151"/>
        <v>42452.068668981483</v>
      </c>
    </row>
    <row r="2430" spans="1:20" ht="32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8274</v>
      </c>
      <c r="O2430" s="13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8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8274</v>
      </c>
      <c r="O2431" s="13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48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8274</v>
      </c>
      <c r="O2432" s="13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32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8274</v>
      </c>
      <c r="O2433" s="13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8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8274</v>
      </c>
      <c r="O2434" s="13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48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8274</v>
      </c>
      <c r="O2435" s="13">
        <f t="shared" ref="O2435:O2498" si="152">(E2435/D2435)*100</f>
        <v>0</v>
      </c>
      <c r="P2435" s="8">
        <f t="shared" ref="P2435:P2498" si="153">IFERROR(E2435/L2435,0)</f>
        <v>0</v>
      </c>
      <c r="Q2435" t="s">
        <v>8336</v>
      </c>
      <c r="R2435" t="s">
        <v>8337</v>
      </c>
      <c r="S2435" s="14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8274</v>
      </c>
      <c r="O2436" s="13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42179.977708333332</v>
      </c>
      <c r="T2436" s="14">
        <f t="shared" si="155"/>
        <v>42219.977708333332</v>
      </c>
    </row>
    <row r="2437" spans="1:20" ht="48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8274</v>
      </c>
      <c r="O2437" s="13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42252.069282407407</v>
      </c>
      <c r="T2437" s="14">
        <f t="shared" si="155"/>
        <v>42282.069282407407</v>
      </c>
    </row>
    <row r="2438" spans="1:20" ht="48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8274</v>
      </c>
      <c r="O2438" s="13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8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8274</v>
      </c>
      <c r="O2439" s="13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48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8274</v>
      </c>
      <c r="O2440" s="13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48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8274</v>
      </c>
      <c r="O2441" s="13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32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8274</v>
      </c>
      <c r="O2442" s="13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42383.691122685188</v>
      </c>
      <c r="T2442" s="14">
        <f t="shared" si="155"/>
        <v>42413.691122685188</v>
      </c>
    </row>
    <row r="2443" spans="1:20" ht="32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8288</v>
      </c>
      <c r="O2443" s="13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32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8288</v>
      </c>
      <c r="O2444" s="13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42052.458657407406</v>
      </c>
      <c r="T2444" s="14">
        <f t="shared" si="155"/>
        <v>42082.416990740741</v>
      </c>
    </row>
    <row r="2445" spans="1:20" ht="48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8288</v>
      </c>
      <c r="O2445" s="13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48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8288</v>
      </c>
      <c r="O2446" s="13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64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8288</v>
      </c>
      <c r="O2447" s="13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48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8288</v>
      </c>
      <c r="O2448" s="13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48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8288</v>
      </c>
      <c r="O2449" s="13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48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8288</v>
      </c>
      <c r="O2450" s="13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8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8288</v>
      </c>
      <c r="O2451" s="13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48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8288</v>
      </c>
      <c r="O2452" s="13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41939.924305555549</v>
      </c>
    </row>
    <row r="2453" spans="1:20" ht="48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8288</v>
      </c>
      <c r="O2453" s="13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48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8288</v>
      </c>
      <c r="O2454" s="13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48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8288</v>
      </c>
      <c r="O2455" s="13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8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8288</v>
      </c>
      <c r="O2456" s="13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42769.993148148147</v>
      </c>
      <c r="T2456" s="14">
        <f t="shared" si="155"/>
        <v>42804.993148148147</v>
      </c>
    </row>
    <row r="2457" spans="1:20" ht="48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8288</v>
      </c>
      <c r="O2457" s="13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8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8288</v>
      </c>
      <c r="O2458" s="13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8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8288</v>
      </c>
      <c r="O2459" s="13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48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8288</v>
      </c>
      <c r="O2460" s="13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48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8288</v>
      </c>
      <c r="O2461" s="13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48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8288</v>
      </c>
      <c r="O2462" s="13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48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3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48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 s="13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ht="16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 s="13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8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 s="13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32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 s="13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8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 s="13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8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 s="13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32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3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41173.945844907408</v>
      </c>
      <c r="T2470" s="14">
        <f t="shared" si="155"/>
        <v>41210</v>
      </c>
    </row>
    <row r="2471" spans="1:20" ht="48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 s="13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8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 s="13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48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3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48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3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8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 s="13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48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3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32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3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40310.079340277771</v>
      </c>
      <c r="T2477" s="14">
        <f t="shared" si="155"/>
        <v>40369.708333333328</v>
      </c>
    </row>
    <row r="2478" spans="1:20" ht="48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3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32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3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48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3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32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 s="13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48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3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48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 s="13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48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 s="13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32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3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41030.500034722216</v>
      </c>
    </row>
    <row r="2486" spans="1:20" ht="48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 s="13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48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 s="13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48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 s="13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8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 s="13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48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 s="13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48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3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8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 s="13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41023.01939814815</v>
      </c>
      <c r="T2492" s="14">
        <f t="shared" si="155"/>
        <v>41083.01939814815</v>
      </c>
    </row>
    <row r="2493" spans="1:20" ht="48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 s="13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40558.868750000001</v>
      </c>
    </row>
    <row r="2494" spans="1:20" ht="32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 s="13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48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3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8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 s="13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41022.436851851853</v>
      </c>
      <c r="T2496" s="14">
        <f t="shared" si="155"/>
        <v>41052.436851851853</v>
      </c>
    </row>
    <row r="2497" spans="1:20" ht="48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 s="13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32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3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41327.788101851846</v>
      </c>
      <c r="T2498" s="14">
        <f t="shared" si="155"/>
        <v>41362.746435185181</v>
      </c>
    </row>
    <row r="2499" spans="1:20" ht="48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3">
        <f t="shared" ref="O2499:O2562" si="156">(E2499/D2499)*100</f>
        <v>112.7715</v>
      </c>
      <c r="P2499" s="8">
        <f t="shared" ref="P2499:P2562" si="157">IFERROR(E2499/L2499,0)</f>
        <v>80.551071428571419</v>
      </c>
      <c r="Q2499" t="s">
        <v>8325</v>
      </c>
      <c r="R2499" t="s">
        <v>8329</v>
      </c>
      <c r="S2499" s="14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3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48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 s="13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41226.440243055556</v>
      </c>
      <c r="T2501" s="14">
        <f t="shared" si="159"/>
        <v>41274.541666666664</v>
      </c>
    </row>
    <row r="2502" spans="1:20" ht="48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 s="13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41053.564525462956</v>
      </c>
      <c r="T2502" s="14">
        <f t="shared" si="159"/>
        <v>41083.564525462956</v>
      </c>
    </row>
    <row r="2503" spans="1:20" ht="48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 s="13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42244.568333333336</v>
      </c>
      <c r="T2503" s="14">
        <f t="shared" si="159"/>
        <v>42274.568333333336</v>
      </c>
    </row>
    <row r="2504" spans="1:20" ht="48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 s="13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48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 s="13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32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 s="13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64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 s="13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48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 s="13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ht="16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 s="13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48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 s="13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48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 s="13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48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 s="13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42078.789027777777</v>
      </c>
      <c r="T2512" s="14">
        <f t="shared" si="159"/>
        <v>42138.789027777777</v>
      </c>
    </row>
    <row r="2513" spans="1:20" ht="48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 s="13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8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 s="13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48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 s="13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48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 s="13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48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 s="13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48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 s="13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48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 s="13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8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 s="13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32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 s="13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48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 s="13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42658.597916666666</v>
      </c>
    </row>
    <row r="2523" spans="1:20" ht="48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8290</v>
      </c>
      <c r="O2523" s="13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48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8290</v>
      </c>
      <c r="O2524" s="13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8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8290</v>
      </c>
      <c r="O2525" s="13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41960.808935185181</v>
      </c>
    </row>
    <row r="2526" spans="1:20" ht="32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8290</v>
      </c>
      <c r="O2526" s="13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8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8290</v>
      </c>
      <c r="O2527" s="13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41058.636238425919</v>
      </c>
      <c r="T2527" s="14">
        <f t="shared" si="159"/>
        <v>41088.636238425919</v>
      </c>
    </row>
    <row r="2528" spans="1:20" ht="48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8290</v>
      </c>
      <c r="O2528" s="13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8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8290</v>
      </c>
      <c r="O2529" s="13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48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8290</v>
      </c>
      <c r="O2530" s="13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32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8290</v>
      </c>
      <c r="O2531" s="13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8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8290</v>
      </c>
      <c r="O2532" s="13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48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8290</v>
      </c>
      <c r="O2533" s="13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48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8290</v>
      </c>
      <c r="O2534" s="13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48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8290</v>
      </c>
      <c r="O2535" s="13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64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8290</v>
      </c>
      <c r="O2536" s="13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40127.492037037031</v>
      </c>
      <c r="T2536" s="14">
        <f t="shared" si="159"/>
        <v>40179.041666666664</v>
      </c>
    </row>
    <row r="2537" spans="1:20" ht="16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8290</v>
      </c>
      <c r="O2537" s="13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48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8290</v>
      </c>
      <c r="O2538" s="13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8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8290</v>
      </c>
      <c r="O2539" s="13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32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8290</v>
      </c>
      <c r="O2540" s="13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48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8290</v>
      </c>
      <c r="O2541" s="13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48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8290</v>
      </c>
      <c r="O2542" s="13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48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8290</v>
      </c>
      <c r="O2543" s="13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41483.240949074076</v>
      </c>
      <c r="T2543" s="14">
        <f t="shared" si="159"/>
        <v>41543.240949074076</v>
      </c>
    </row>
    <row r="2544" spans="1:20" ht="48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8290</v>
      </c>
      <c r="O2544" s="13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48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8290</v>
      </c>
      <c r="O2545" s="13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8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8290</v>
      </c>
      <c r="O2546" s="13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8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8290</v>
      </c>
      <c r="O2547" s="13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42026.929837962962</v>
      </c>
      <c r="T2547" s="14">
        <f t="shared" si="159"/>
        <v>42061.812499999993</v>
      </c>
    </row>
    <row r="2548" spans="1:20" ht="48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8290</v>
      </c>
      <c r="O2548" s="13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41524.650219907409</v>
      </c>
      <c r="T2548" s="14">
        <f t="shared" si="159"/>
        <v>41552</v>
      </c>
    </row>
    <row r="2549" spans="1:20" ht="48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8290</v>
      </c>
      <c r="O2549" s="13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48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8290</v>
      </c>
      <c r="O2550" s="13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42618.417094907403</v>
      </c>
      <c r="T2550" s="14">
        <f t="shared" si="159"/>
        <v>42642.977083333331</v>
      </c>
    </row>
    <row r="2551" spans="1:20" ht="48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8290</v>
      </c>
      <c r="O2551" s="13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48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8290</v>
      </c>
      <c r="O2552" s="13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8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8290</v>
      </c>
      <c r="O2553" s="13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48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8290</v>
      </c>
      <c r="O2554" s="13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8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8290</v>
      </c>
      <c r="O2555" s="13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41112.990821759253</v>
      </c>
      <c r="T2555" s="14">
        <f t="shared" si="159"/>
        <v>41172.990821759253</v>
      </c>
    </row>
    <row r="2556" spans="1:20" ht="48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8290</v>
      </c>
      <c r="O2556" s="13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48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8290</v>
      </c>
      <c r="O2557" s="13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48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8290</v>
      </c>
      <c r="O2558" s="13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32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8290</v>
      </c>
      <c r="O2559" s="13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32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8290</v>
      </c>
      <c r="O2560" s="13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42093.651689814811</v>
      </c>
      <c r="T2560" s="14">
        <f t="shared" si="159"/>
        <v>42125.374305555553</v>
      </c>
    </row>
    <row r="2561" spans="1:20" ht="48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8290</v>
      </c>
      <c r="O2561" s="13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48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8290</v>
      </c>
      <c r="O2562" s="13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48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8274</v>
      </c>
      <c r="O2563" s="13">
        <f t="shared" ref="O2563:O2626" si="160">(E2563/D2563)*100</f>
        <v>0</v>
      </c>
      <c r="P2563" s="8">
        <f t="shared" ref="P2563:P2626" si="161">IFERROR(E2563/L2563,0)</f>
        <v>0</v>
      </c>
      <c r="Q2563" t="s">
        <v>8336</v>
      </c>
      <c r="R2563" t="s">
        <v>8337</v>
      </c>
      <c r="S2563" s="14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8274</v>
      </c>
      <c r="O2564" s="13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32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8274</v>
      </c>
      <c r="O2565" s="13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8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8274</v>
      </c>
      <c r="O2566" s="13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8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8274</v>
      </c>
      <c r="O2567" s="13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8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8274</v>
      </c>
      <c r="O2568" s="13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8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8274</v>
      </c>
      <c r="O2569" s="13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48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8274</v>
      </c>
      <c r="O2570" s="13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8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8274</v>
      </c>
      <c r="O2571" s="13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8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8274</v>
      </c>
      <c r="O2572" s="13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8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8274</v>
      </c>
      <c r="O2573" s="13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8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8274</v>
      </c>
      <c r="O2574" s="13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48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8274</v>
      </c>
      <c r="O2575" s="13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48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8274</v>
      </c>
      <c r="O2576" s="13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48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8274</v>
      </c>
      <c r="O2577" s="13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4">
        <f t="shared" si="162"/>
        <v>41985.900393518517</v>
      </c>
      <c r="T2577" s="14">
        <f t="shared" si="163"/>
        <v>42015.900393518517</v>
      </c>
    </row>
    <row r="2578" spans="1:20" ht="32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8274</v>
      </c>
      <c r="O2578" s="13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48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8274</v>
      </c>
      <c r="O2579" s="13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48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8274</v>
      </c>
      <c r="O2580" s="13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4">
        <f t="shared" si="162"/>
        <v>42237.814571759256</v>
      </c>
      <c r="T2580" s="14">
        <f t="shared" si="163"/>
        <v>42286.499999999993</v>
      </c>
    </row>
    <row r="2581" spans="1:20" ht="48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8274</v>
      </c>
      <c r="O2581" s="13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8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8274</v>
      </c>
      <c r="O2582" s="13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8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8274</v>
      </c>
      <c r="O2583" s="13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32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8274</v>
      </c>
      <c r="O2584" s="13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32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8274</v>
      </c>
      <c r="O2585" s="13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32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8274</v>
      </c>
      <c r="O2586" s="13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4">
        <f t="shared" si="162"/>
        <v>42139.964918981474</v>
      </c>
      <c r="T2586" s="14">
        <f t="shared" si="163"/>
        <v>42169.964918981474</v>
      </c>
    </row>
    <row r="2587" spans="1:20" ht="48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8274</v>
      </c>
      <c r="O2587" s="13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32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8274</v>
      </c>
      <c r="O2588" s="13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8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8274</v>
      </c>
      <c r="O2589" s="13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48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8274</v>
      </c>
      <c r="O2590" s="13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48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8274</v>
      </c>
      <c r="O2591" s="13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48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8274</v>
      </c>
      <c r="O2592" s="13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48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8274</v>
      </c>
      <c r="O2593" s="13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48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8274</v>
      </c>
      <c r="O2594" s="13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8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8274</v>
      </c>
      <c r="O2595" s="13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4">
        <f t="shared" si="162"/>
        <v>42089.636874999997</v>
      </c>
      <c r="T2595" s="14">
        <f t="shared" si="163"/>
        <v>42119.636874999997</v>
      </c>
    </row>
    <row r="2596" spans="1:20" ht="48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8274</v>
      </c>
      <c r="O2596" s="13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32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8274</v>
      </c>
      <c r="O2597" s="13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48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8274</v>
      </c>
      <c r="O2598" s="13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8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8274</v>
      </c>
      <c r="O2599" s="13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32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8274</v>
      </c>
      <c r="O2600" s="13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32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8274</v>
      </c>
      <c r="O2601" s="13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32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8274</v>
      </c>
      <c r="O2602" s="13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48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8291</v>
      </c>
      <c r="O2603" s="13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41150.693854166668</v>
      </c>
      <c r="T2603" s="14">
        <f t="shared" si="163"/>
        <v>41164.957638888889</v>
      </c>
    </row>
    <row r="2604" spans="1:20" ht="48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8291</v>
      </c>
      <c r="O2604" s="13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32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8291</v>
      </c>
      <c r="O2605" s="13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8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8291</v>
      </c>
      <c r="O2606" s="13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48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8291</v>
      </c>
      <c r="O2607" s="13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64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8291</v>
      </c>
      <c r="O2608" s="13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41726.504421296289</v>
      </c>
      <c r="T2608" s="14">
        <f t="shared" si="163"/>
        <v>41758.504421296289</v>
      </c>
    </row>
    <row r="2609" spans="1:20" ht="48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8291</v>
      </c>
      <c r="O2609" s="13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8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8291</v>
      </c>
      <c r="O2610" s="13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48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8291</v>
      </c>
      <c r="O2611" s="13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32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8291</v>
      </c>
      <c r="O2612" s="13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48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8291</v>
      </c>
      <c r="O2613" s="13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8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8291</v>
      </c>
      <c r="O2614" s="13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48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8291</v>
      </c>
      <c r="O2615" s="13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48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8291</v>
      </c>
      <c r="O2616" s="13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48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8291</v>
      </c>
      <c r="O2617" s="13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8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8291</v>
      </c>
      <c r="O2618" s="13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48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8291</v>
      </c>
      <c r="O2619" s="13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32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8291</v>
      </c>
      <c r="O2620" s="13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48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8291</v>
      </c>
      <c r="O2621" s="13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48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8291</v>
      </c>
      <c r="O2622" s="13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48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8291</v>
      </c>
      <c r="O2623" s="13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42115.539212962962</v>
      </c>
      <c r="T2623" s="14">
        <f t="shared" si="163"/>
        <v>42145.539212962962</v>
      </c>
    </row>
    <row r="2624" spans="1:20" ht="48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8291</v>
      </c>
      <c r="O2624" s="13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48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8291</v>
      </c>
      <c r="O2625" s="13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48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8291</v>
      </c>
      <c r="O2626" s="13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41144.213217592587</v>
      </c>
      <c r="T2626" s="14">
        <f t="shared" si="163"/>
        <v>41165.213217592587</v>
      </c>
    </row>
    <row r="2627" spans="1:20" ht="48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8291</v>
      </c>
      <c r="O2627" s="13">
        <f t="shared" ref="O2627:O2690" si="164">(E2627/D2627)*100</f>
        <v>956</v>
      </c>
      <c r="P2627" s="8">
        <f t="shared" ref="P2627:P2690" si="165">IFERROR(E2627/L2627,0)</f>
        <v>27.576923076923077</v>
      </c>
      <c r="Q2627" t="s">
        <v>8319</v>
      </c>
      <c r="R2627" t="s">
        <v>8355</v>
      </c>
      <c r="S2627" s="14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8291</v>
      </c>
      <c r="O2628" s="13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48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8291</v>
      </c>
      <c r="O2629" s="13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42334.662743055553</v>
      </c>
    </row>
    <row r="2630" spans="1:20" ht="32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8291</v>
      </c>
      <c r="O2630" s="13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32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8291</v>
      </c>
      <c r="O2631" s="13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48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8291</v>
      </c>
      <c r="O2632" s="13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8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8291</v>
      </c>
      <c r="O2633" s="13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8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8291</v>
      </c>
      <c r="O2634" s="13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48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8291</v>
      </c>
      <c r="O2635" s="13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8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8291</v>
      </c>
      <c r="O2636" s="13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42612.448159722218</v>
      </c>
      <c r="T2636" s="14">
        <f t="shared" si="167"/>
        <v>42642.448159722218</v>
      </c>
    </row>
    <row r="2637" spans="1:20" ht="48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8291</v>
      </c>
      <c r="O2637" s="13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48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8291</v>
      </c>
      <c r="O2638" s="13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32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8291</v>
      </c>
      <c r="O2639" s="13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8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8291</v>
      </c>
      <c r="O2640" s="13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48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8291</v>
      </c>
      <c r="O2641" s="13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64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8291</v>
      </c>
      <c r="O2642" s="13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32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8291</v>
      </c>
      <c r="O2643" s="13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64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8291</v>
      </c>
      <c r="O2644" s="13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48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8291</v>
      </c>
      <c r="O2645" s="13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42689.374016203707</v>
      </c>
      <c r="T2645" s="14">
        <f t="shared" si="167"/>
        <v>42725.124305555553</v>
      </c>
    </row>
    <row r="2646" spans="1:20" ht="48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8291</v>
      </c>
      <c r="O2646" s="13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48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8291</v>
      </c>
      <c r="O2647" s="13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8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8291</v>
      </c>
      <c r="O2648" s="13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48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8291</v>
      </c>
      <c r="O2649" s="13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48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 s="13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16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8291</v>
      </c>
      <c r="O2651" s="13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48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8291</v>
      </c>
      <c r="O2652" s="13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48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8291</v>
      </c>
      <c r="O2653" s="13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42327.597326388888</v>
      </c>
      <c r="T2653" s="14">
        <f t="shared" si="167"/>
        <v>42355.597326388888</v>
      </c>
    </row>
    <row r="2654" spans="1:20" ht="48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8291</v>
      </c>
      <c r="O2654" s="13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8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8291</v>
      </c>
      <c r="O2655" s="13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48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8291</v>
      </c>
      <c r="O2656" s="13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42055.392662037033</v>
      </c>
      <c r="T2656" s="14">
        <f t="shared" si="167"/>
        <v>42115.350995370369</v>
      </c>
    </row>
    <row r="2657" spans="1:20" ht="16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8291</v>
      </c>
      <c r="O2657" s="13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32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8291</v>
      </c>
      <c r="O2658" s="13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42767.480185185188</v>
      </c>
      <c r="T2658" s="14">
        <f t="shared" si="167"/>
        <v>42806.583333333336</v>
      </c>
    </row>
    <row r="2659" spans="1:20" ht="48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8291</v>
      </c>
      <c r="O2659" s="13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8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8291</v>
      </c>
      <c r="O2660" s="13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42551.675856481474</v>
      </c>
      <c r="T2660" s="14">
        <f t="shared" si="167"/>
        <v>42581.675856481474</v>
      </c>
    </row>
    <row r="2661" spans="1:20" ht="16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8291</v>
      </c>
      <c r="O2661" s="13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42081.861226851848</v>
      </c>
      <c r="T2661" s="14">
        <f t="shared" si="167"/>
        <v>42111.861226851848</v>
      </c>
    </row>
    <row r="2662" spans="1:20" ht="48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8291</v>
      </c>
      <c r="O2662" s="13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8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8292</v>
      </c>
      <c r="O2663" s="13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8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8292</v>
      </c>
      <c r="O2664" s="13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48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8292</v>
      </c>
      <c r="O2665" s="13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48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8292</v>
      </c>
      <c r="O2666" s="13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48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8292</v>
      </c>
      <c r="O2667" s="13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48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8292</v>
      </c>
      <c r="O2668" s="13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48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8292</v>
      </c>
      <c r="O2669" s="13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32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8292</v>
      </c>
      <c r="O2670" s="13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42275.380381944444</v>
      </c>
      <c r="T2670" s="14">
        <f t="shared" si="167"/>
        <v>42317.397222222215</v>
      </c>
    </row>
    <row r="2671" spans="1:20" ht="48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8292</v>
      </c>
      <c r="O2671" s="13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42318.827499999992</v>
      </c>
      <c r="T2671" s="14">
        <f t="shared" si="167"/>
        <v>42378.827499999992</v>
      </c>
    </row>
    <row r="2672" spans="1:20" ht="48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8292</v>
      </c>
      <c r="O2672" s="13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8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8292</v>
      </c>
      <c r="O2673" s="13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</v>
      </c>
      <c r="T2673" s="14">
        <f t="shared" si="167"/>
        <v>41992.609722222223</v>
      </c>
    </row>
    <row r="2674" spans="1:20" ht="48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8292</v>
      </c>
      <c r="O2674" s="13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48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8292</v>
      </c>
      <c r="O2675" s="13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64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8292</v>
      </c>
      <c r="O2676" s="13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48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8292</v>
      </c>
      <c r="O2677" s="13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48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8292</v>
      </c>
      <c r="O2678" s="13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8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8292</v>
      </c>
      <c r="O2679" s="13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41792.821099537039</v>
      </c>
      <c r="T2679" s="14">
        <f t="shared" si="167"/>
        <v>41822.821099537039</v>
      </c>
    </row>
    <row r="2680" spans="1:20" ht="48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8292</v>
      </c>
      <c r="O2680" s="13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48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8292</v>
      </c>
      <c r="O2681" s="13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ht="16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8292</v>
      </c>
      <c r="O2682" s="13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8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8274</v>
      </c>
      <c r="O2683" s="13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8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8274</v>
      </c>
      <c r="O2684" s="13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48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8274</v>
      </c>
      <c r="O2685" s="13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48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8274</v>
      </c>
      <c r="O2686" s="13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41820.706307870372</v>
      </c>
      <c r="T2686" s="14">
        <f t="shared" si="167"/>
        <v>41860.706307870372</v>
      </c>
    </row>
    <row r="2687" spans="1:20" ht="48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8274</v>
      </c>
      <c r="O2687" s="13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</v>
      </c>
    </row>
    <row r="2688" spans="1:20" ht="48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8274</v>
      </c>
      <c r="O2688" s="13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8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8274</v>
      </c>
      <c r="O2689" s="13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32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8274</v>
      </c>
      <c r="O2690" s="13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42027.910532407404</v>
      </c>
      <c r="T2690" s="14">
        <f t="shared" si="167"/>
        <v>42058.916666666664</v>
      </c>
    </row>
    <row r="2691" spans="1:20" ht="48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8274</v>
      </c>
      <c r="O2691" s="13">
        <f t="shared" ref="O2691:O2754" si="168">(E2691/D2691)*100</f>
        <v>2.8571428571428571E-3</v>
      </c>
      <c r="P2691" s="8">
        <f t="shared" ref="P2691:P2754" si="169">IFERROR(E2691/L2691,0)</f>
        <v>1</v>
      </c>
      <c r="Q2691" t="s">
        <v>8336</v>
      </c>
      <c r="R2691" t="s">
        <v>8337</v>
      </c>
      <c r="S2691" s="14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8274</v>
      </c>
      <c r="O2692" s="13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32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8274</v>
      </c>
      <c r="O2693" s="13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8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8274</v>
      </c>
      <c r="O2694" s="13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48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8274</v>
      </c>
      <c r="O2695" s="13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48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8274</v>
      </c>
      <c r="O2696" s="13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32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8274</v>
      </c>
      <c r="O2697" s="13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48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8274</v>
      </c>
      <c r="O2698" s="13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8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8274</v>
      </c>
      <c r="O2699" s="13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8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8274</v>
      </c>
      <c r="O2700" s="13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8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 s="13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8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8274</v>
      </c>
      <c r="O2702" s="13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41870.666342592587</v>
      </c>
      <c r="T2702" s="14">
        <f t="shared" si="171"/>
        <v>41900.666342592587</v>
      </c>
    </row>
    <row r="2703" spans="1:20" ht="48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8293</v>
      </c>
      <c r="O2703" s="13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48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8293</v>
      </c>
      <c r="O2704" s="13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32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8293</v>
      </c>
      <c r="O2705" s="13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48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8293</v>
      </c>
      <c r="O2706" s="13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32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8293</v>
      </c>
      <c r="O2707" s="13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8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8293</v>
      </c>
      <c r="O2708" s="13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8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8293</v>
      </c>
      <c r="O2709" s="13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8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8293</v>
      </c>
      <c r="O2710" s="13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8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8293</v>
      </c>
      <c r="O2711" s="13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32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8293</v>
      </c>
      <c r="O2712" s="13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48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8293</v>
      </c>
      <c r="O2713" s="13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41780.536921296291</v>
      </c>
      <c r="T2713" s="14">
        <f t="shared" si="171"/>
        <v>41810.709027777775</v>
      </c>
    </row>
    <row r="2714" spans="1:20" ht="48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8293</v>
      </c>
      <c r="O2714" s="13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48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8293</v>
      </c>
      <c r="O2715" s="13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32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8293</v>
      </c>
      <c r="O2716" s="13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48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8293</v>
      </c>
      <c r="O2717" s="13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64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8293</v>
      </c>
      <c r="O2718" s="13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8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8293</v>
      </c>
      <c r="O2719" s="13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41934.706585648142</v>
      </c>
      <c r="T2719" s="14">
        <f t="shared" si="171"/>
        <v>41979.748252314814</v>
      </c>
    </row>
    <row r="2720" spans="1:20" ht="48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8293</v>
      </c>
      <c r="O2720" s="13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48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8293</v>
      </c>
      <c r="O2721" s="13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42477.781180555554</v>
      </c>
    </row>
    <row r="2722" spans="1:20" ht="48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8293</v>
      </c>
      <c r="O2722" s="13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42655.257557870369</v>
      </c>
      <c r="T2722" s="14">
        <f t="shared" si="171"/>
        <v>42685.299224537033</v>
      </c>
    </row>
    <row r="2723" spans="1:20" ht="48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 s="13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48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 s="13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48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 s="13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48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 s="13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32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 s="13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ht="16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 s="13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8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 s="13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32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 s="13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32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 s="13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32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 s="13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48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 s="13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48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 s="13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48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 s="13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48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 s="13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48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 s="13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64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 s="13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48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 s="13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8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 s="13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48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 s="13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32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 s="13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32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8294</v>
      </c>
      <c r="O2743" s="13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8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8294</v>
      </c>
      <c r="O2744" s="13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64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8294</v>
      </c>
      <c r="O2745" s="13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48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8294</v>
      </c>
      <c r="O2746" s="13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48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8294</v>
      </c>
      <c r="O2747" s="13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48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8294</v>
      </c>
      <c r="O2748" s="13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8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8294</v>
      </c>
      <c r="O2749" s="13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41044.439780092587</v>
      </c>
      <c r="T2749" s="14">
        <f t="shared" si="171"/>
        <v>41075.923611111109</v>
      </c>
    </row>
    <row r="2750" spans="1:20" ht="32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8294</v>
      </c>
      <c r="O2750" s="13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32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8294</v>
      </c>
      <c r="O2751" s="13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8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8294</v>
      </c>
      <c r="O2752" s="13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4">
        <f t="shared" si="170"/>
        <v>41078.691493055558</v>
      </c>
      <c r="T2752" s="14">
        <f t="shared" si="171"/>
        <v>41090.625</v>
      </c>
    </row>
    <row r="2753" spans="1:20" ht="48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8294</v>
      </c>
      <c r="O2753" s="13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4">
        <f t="shared" si="170"/>
        <v>41747.678726851846</v>
      </c>
      <c r="T2753" s="14">
        <f t="shared" si="171"/>
        <v>41807.678726851846</v>
      </c>
    </row>
    <row r="2754" spans="1:20" ht="48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8294</v>
      </c>
      <c r="O2754" s="13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8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8294</v>
      </c>
      <c r="O2755" s="13">
        <f t="shared" ref="O2755:O2818" si="172">(E2755/D2755)*100</f>
        <v>19</v>
      </c>
      <c r="P2755" s="8">
        <f t="shared" ref="P2755:P2818" si="173">IFERROR(E2755/L2755,0)</f>
        <v>47.5</v>
      </c>
      <c r="Q2755" t="s">
        <v>8322</v>
      </c>
      <c r="R2755" t="s">
        <v>8358</v>
      </c>
      <c r="S2755" s="14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8294</v>
      </c>
      <c r="O2756" s="13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4">
        <f t="shared" si="174"/>
        <v>41863.427673611106</v>
      </c>
      <c r="T2756" s="14">
        <f t="shared" si="175"/>
        <v>41893.427673611106</v>
      </c>
    </row>
    <row r="2757" spans="1:20" ht="32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8294</v>
      </c>
      <c r="O2757" s="13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8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8294</v>
      </c>
      <c r="O2758" s="13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41620.692141203697</v>
      </c>
      <c r="T2758" s="14">
        <f t="shared" si="175"/>
        <v>41650.692141203697</v>
      </c>
    </row>
    <row r="2759" spans="1:20" ht="32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8294</v>
      </c>
      <c r="O2759" s="13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48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8294</v>
      </c>
      <c r="O2760" s="13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48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8294</v>
      </c>
      <c r="O2761" s="13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48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8294</v>
      </c>
      <c r="O2762" s="13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32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8294</v>
      </c>
      <c r="O2763" s="13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8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 s="13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32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8294</v>
      </c>
      <c r="O2765" s="13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48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8294</v>
      </c>
      <c r="O2766" s="13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8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8294</v>
      </c>
      <c r="O2767" s="13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48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8294</v>
      </c>
      <c r="O2768" s="13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40736.459699074076</v>
      </c>
      <c r="T2768" s="14">
        <f t="shared" si="175"/>
        <v>40766.459699074076</v>
      </c>
    </row>
    <row r="2769" spans="1:20" ht="48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8294</v>
      </c>
      <c r="O2769" s="13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8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8294</v>
      </c>
      <c r="O2770" s="13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8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8294</v>
      </c>
      <c r="O2771" s="13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41745.617939814816</v>
      </c>
      <c r="T2771" s="14">
        <f t="shared" si="175"/>
        <v>41795.617939814816</v>
      </c>
    </row>
    <row r="2772" spans="1:20" ht="48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8294</v>
      </c>
      <c r="O2772" s="13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48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8294</v>
      </c>
      <c r="O2773" s="13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8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8294</v>
      </c>
      <c r="O2774" s="13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8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8294</v>
      </c>
      <c r="O2775" s="13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48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8294</v>
      </c>
      <c r="O2776" s="13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8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8294</v>
      </c>
      <c r="O2777" s="13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48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8294</v>
      </c>
      <c r="O2778" s="13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48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8294</v>
      </c>
      <c r="O2779" s="13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64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8294</v>
      </c>
      <c r="O2780" s="13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8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8294</v>
      </c>
      <c r="O2781" s="13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32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8294</v>
      </c>
      <c r="O2782" s="13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32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8261</v>
      </c>
      <c r="O2783" s="13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32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8261</v>
      </c>
      <c r="O2784" s="13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48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8261</v>
      </c>
      <c r="O2785" s="13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8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8261</v>
      </c>
      <c r="O2786" s="13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8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8261</v>
      </c>
      <c r="O2787" s="13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32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8261</v>
      </c>
      <c r="O2788" s="13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48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8261</v>
      </c>
      <c r="O2789" s="13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32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8261</v>
      </c>
      <c r="O2790" s="13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42550.49355324074</v>
      </c>
      <c r="T2790" s="14">
        <f t="shared" si="175"/>
        <v>42580.49355324074</v>
      </c>
    </row>
    <row r="2791" spans="1:20" ht="32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8261</v>
      </c>
      <c r="O2791" s="13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48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8261</v>
      </c>
      <c r="O2792" s="13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48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8261</v>
      </c>
      <c r="O2793" s="13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8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8261</v>
      </c>
      <c r="O2794" s="13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64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8261</v>
      </c>
      <c r="O2795" s="13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48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8261</v>
      </c>
      <c r="O2796" s="13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8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8261</v>
      </c>
      <c r="O2797" s="13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8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8261</v>
      </c>
      <c r="O2798" s="13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8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8261</v>
      </c>
      <c r="O2799" s="13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48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8261</v>
      </c>
      <c r="O2800" s="13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48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8261</v>
      </c>
      <c r="O2801" s="13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8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8261</v>
      </c>
      <c r="O2802" s="13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8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8261</v>
      </c>
      <c r="O2803" s="13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48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8261</v>
      </c>
      <c r="O2804" s="13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48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8261</v>
      </c>
      <c r="O2805" s="13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48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8261</v>
      </c>
      <c r="O2806" s="13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64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8261</v>
      </c>
      <c r="O2807" s="13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8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8261</v>
      </c>
      <c r="O2808" s="13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ht="16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8261</v>
      </c>
      <c r="O2809" s="13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48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8261</v>
      </c>
      <c r="O2810" s="13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48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8261</v>
      </c>
      <c r="O2811" s="13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8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8261</v>
      </c>
      <c r="O2812" s="13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8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8261</v>
      </c>
      <c r="O2813" s="13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8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8261</v>
      </c>
      <c r="O2814" s="13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8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8261</v>
      </c>
      <c r="O2815" s="13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8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8261</v>
      </c>
      <c r="O2816" s="13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8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8261</v>
      </c>
      <c r="O2817" s="13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8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8261</v>
      </c>
      <c r="O2818" s="13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48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8261</v>
      </c>
      <c r="O2819" s="13">
        <f t="shared" ref="O2819:O2882" si="176">(E2819/D2819)*100</f>
        <v>130</v>
      </c>
      <c r="P2819" s="8">
        <f t="shared" ref="P2819:P2882" si="177">IFERROR(E2819/L2819,0)</f>
        <v>23.636363636363637</v>
      </c>
      <c r="Q2819" t="s">
        <v>8317</v>
      </c>
      <c r="R2819" t="s">
        <v>8318</v>
      </c>
      <c r="S2819" s="14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8261</v>
      </c>
      <c r="O2820" s="13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48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8261</v>
      </c>
      <c r="O2821" s="13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48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8261</v>
      </c>
      <c r="O2822" s="13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48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8261</v>
      </c>
      <c r="O2823" s="13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48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8261</v>
      </c>
      <c r="O2824" s="13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42090.433935185181</v>
      </c>
    </row>
    <row r="2825" spans="1:20" ht="48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8261</v>
      </c>
      <c r="O2825" s="13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32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8261</v>
      </c>
      <c r="O2826" s="13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48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8261</v>
      </c>
      <c r="O2827" s="13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48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8261</v>
      </c>
      <c r="O2828" s="13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48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8261</v>
      </c>
      <c r="O2829" s="13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48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8261</v>
      </c>
      <c r="O2830" s="13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48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8261</v>
      </c>
      <c r="O2831" s="13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32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8261</v>
      </c>
      <c r="O2832" s="13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32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8261</v>
      </c>
      <c r="O2833" s="13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48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8261</v>
      </c>
      <c r="O2834" s="13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ht="16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8261</v>
      </c>
      <c r="O2835" s="13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8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8261</v>
      </c>
      <c r="O2836" s="13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8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8261</v>
      </c>
      <c r="O2837" s="13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48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8261</v>
      </c>
      <c r="O2838" s="13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64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8261</v>
      </c>
      <c r="O2839" s="13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8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8261</v>
      </c>
      <c r="O2840" s="13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48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8261</v>
      </c>
      <c r="O2841" s="13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48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8261</v>
      </c>
      <c r="O2842" s="13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48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8261</v>
      </c>
      <c r="O2843" s="13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42291.531215277777</v>
      </c>
      <c r="T2843" s="14">
        <f t="shared" si="179"/>
        <v>42351.572881944441</v>
      </c>
    </row>
    <row r="2844" spans="1:20" ht="48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8261</v>
      </c>
      <c r="O2844" s="13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4">
        <f t="shared" si="178"/>
        <v>41784.744155092594</v>
      </c>
      <c r="T2844" s="14">
        <f t="shared" si="179"/>
        <v>41811.25</v>
      </c>
    </row>
    <row r="2845" spans="1:20" ht="48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8261</v>
      </c>
      <c r="O2845" s="13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48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8261</v>
      </c>
      <c r="O2846" s="13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8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8261</v>
      </c>
      <c r="O2847" s="13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48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8261</v>
      </c>
      <c r="O2848" s="13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48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8261</v>
      </c>
      <c r="O2849" s="13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48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8261</v>
      </c>
      <c r="O2850" s="13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48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8261</v>
      </c>
      <c r="O2851" s="13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48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8261</v>
      </c>
      <c r="O2852" s="13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48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8261</v>
      </c>
      <c r="O2853" s="13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8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8261</v>
      </c>
      <c r="O2854" s="13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48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8261</v>
      </c>
      <c r="O2855" s="13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8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8261</v>
      </c>
      <c r="O2856" s="13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48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8261</v>
      </c>
      <c r="O2857" s="13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8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8261</v>
      </c>
      <c r="O2858" s="13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64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8261</v>
      </c>
      <c r="O2859" s="13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48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8261</v>
      </c>
      <c r="O2860" s="13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32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8261</v>
      </c>
      <c r="O2861" s="13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48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8261</v>
      </c>
      <c r="O2862" s="13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42480.592314814814</v>
      </c>
      <c r="T2862" s="14">
        <f t="shared" si="179"/>
        <v>42540.592314814814</v>
      </c>
    </row>
    <row r="2863" spans="1:20" ht="48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8261</v>
      </c>
      <c r="O2863" s="13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8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8261</v>
      </c>
      <c r="O2864" s="13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48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8261</v>
      </c>
      <c r="O2865" s="13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ht="16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8261</v>
      </c>
      <c r="O2866" s="13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48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8261</v>
      </c>
      <c r="O2867" s="13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8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8261</v>
      </c>
      <c r="O2868" s="13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48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8261</v>
      </c>
      <c r="O2869" s="13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48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8261</v>
      </c>
      <c r="O2870" s="13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48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8261</v>
      </c>
      <c r="O2871" s="13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48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8261</v>
      </c>
      <c r="O2872" s="13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8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8261</v>
      </c>
      <c r="O2873" s="13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32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8261</v>
      </c>
      <c r="O2874" s="13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48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8261</v>
      </c>
      <c r="O2875" s="13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48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8261</v>
      </c>
      <c r="O2876" s="13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48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8261</v>
      </c>
      <c r="O2877" s="13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48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8261</v>
      </c>
      <c r="O2878" s="13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48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8261</v>
      </c>
      <c r="O2879" s="13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42672.746805555558</v>
      </c>
      <c r="T2879" s="14">
        <f t="shared" si="179"/>
        <v>42704.499999999993</v>
      </c>
    </row>
    <row r="2880" spans="1:20" ht="48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8261</v>
      </c>
      <c r="O2880" s="13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8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8261</v>
      </c>
      <c r="O2881" s="13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48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8261</v>
      </c>
      <c r="O2882" s="13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48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8261</v>
      </c>
      <c r="O2883" s="13">
        <f t="shared" ref="O2883:O2946" si="180">(E2883/D2883)*100</f>
        <v>0</v>
      </c>
      <c r="P2883" s="8">
        <f t="shared" ref="P2883:P2946" si="181">IFERROR(E2883/L2883,0)</f>
        <v>0</v>
      </c>
      <c r="Q2883" t="s">
        <v>8317</v>
      </c>
      <c r="R2883" t="s">
        <v>8318</v>
      </c>
      <c r="S2883" s="14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8261</v>
      </c>
      <c r="O2884" s="13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48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8261</v>
      </c>
      <c r="O2885" s="13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32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8261</v>
      </c>
      <c r="O2886" s="13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32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8261</v>
      </c>
      <c r="O2887" s="13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48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8261</v>
      </c>
      <c r="O2888" s="13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48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8261</v>
      </c>
      <c r="O2889" s="13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48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8261</v>
      </c>
      <c r="O2890" s="13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8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8261</v>
      </c>
      <c r="O2891" s="13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48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8261</v>
      </c>
      <c r="O2892" s="13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48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8261</v>
      </c>
      <c r="O2893" s="13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8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8261</v>
      </c>
      <c r="O2894" s="13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ht="16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8261</v>
      </c>
      <c r="O2895" s="13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32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8261</v>
      </c>
      <c r="O2896" s="13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48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8261</v>
      </c>
      <c r="O2897" s="13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8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8261</v>
      </c>
      <c r="O2898" s="13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48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8261</v>
      </c>
      <c r="O2899" s="13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48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8261</v>
      </c>
      <c r="O2900" s="13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48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8261</v>
      </c>
      <c r="O2901" s="13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48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8261</v>
      </c>
      <c r="O2902" s="13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48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8261</v>
      </c>
      <c r="O2903" s="13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32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8261</v>
      </c>
      <c r="O2904" s="13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48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8261</v>
      </c>
      <c r="O2905" s="13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48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8261</v>
      </c>
      <c r="O2906" s="13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8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8261</v>
      </c>
      <c r="O2907" s="13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48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8261</v>
      </c>
      <c r="O2908" s="13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48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8261</v>
      </c>
      <c r="O2909" s="13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42444.669409722221</v>
      </c>
      <c r="T2909" s="14">
        <f t="shared" si="183"/>
        <v>42504.669409722221</v>
      </c>
    </row>
    <row r="2910" spans="1:20" ht="64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8261</v>
      </c>
      <c r="O2910" s="13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42499.523368055554</v>
      </c>
      <c r="T2910" s="14">
        <f t="shared" si="183"/>
        <v>42529.523368055554</v>
      </c>
    </row>
    <row r="2911" spans="1:20" ht="48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8261</v>
      </c>
      <c r="O2911" s="13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8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8261</v>
      </c>
      <c r="O2912" s="13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48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8261</v>
      </c>
      <c r="O2913" s="13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48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8261</v>
      </c>
      <c r="O2914" s="13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48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8261</v>
      </c>
      <c r="O2915" s="13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32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8261</v>
      </c>
      <c r="O2916" s="13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8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8261</v>
      </c>
      <c r="O2917" s="13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32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8261</v>
      </c>
      <c r="O2918" s="13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8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8261</v>
      </c>
      <c r="O2919" s="13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8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8261</v>
      </c>
      <c r="O2920" s="13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8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8261</v>
      </c>
      <c r="O2921" s="13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48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8261</v>
      </c>
      <c r="O2922" s="13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32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8295</v>
      </c>
      <c r="O2923" s="13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48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8295</v>
      </c>
      <c r="O2924" s="13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8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8295</v>
      </c>
      <c r="O2925" s="13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48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8295</v>
      </c>
      <c r="O2926" s="13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8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8295</v>
      </c>
      <c r="O2927" s="13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41863.375787037039</v>
      </c>
      <c r="T2927" s="14">
        <f t="shared" si="183"/>
        <v>41893.375787037039</v>
      </c>
    </row>
    <row r="2928" spans="1:20" ht="48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8295</v>
      </c>
      <c r="O2928" s="13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48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8295</v>
      </c>
      <c r="O2929" s="13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32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8295</v>
      </c>
      <c r="O2930" s="13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48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8295</v>
      </c>
      <c r="O2931" s="13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48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8295</v>
      </c>
      <c r="O2932" s="13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48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8295</v>
      </c>
      <c r="O2933" s="13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48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8295</v>
      </c>
      <c r="O2934" s="13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48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8295</v>
      </c>
      <c r="O2935" s="13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8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8295</v>
      </c>
      <c r="O2936" s="13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8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8295</v>
      </c>
      <c r="O2937" s="13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48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8295</v>
      </c>
      <c r="O2938" s="13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32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8295</v>
      </c>
      <c r="O2939" s="13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48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8295</v>
      </c>
      <c r="O2940" s="13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48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8295</v>
      </c>
      <c r="O2941" s="13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8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8295</v>
      </c>
      <c r="O2942" s="13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48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8293</v>
      </c>
      <c r="O2943" s="13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48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8293</v>
      </c>
      <c r="O2944" s="13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48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8293</v>
      </c>
      <c r="O2945" s="13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32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8293</v>
      </c>
      <c r="O2946" s="13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48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8293</v>
      </c>
      <c r="O2947" s="13">
        <f t="shared" ref="O2947:O3010" si="184">(E2947/D2947)*100</f>
        <v>0</v>
      </c>
      <c r="P2947" s="8">
        <f t="shared" ref="P2947:P3010" si="185">IFERROR(E2947/L2947,0)</f>
        <v>0</v>
      </c>
      <c r="Q2947" t="s">
        <v>8317</v>
      </c>
      <c r="R2947" t="s">
        <v>8357</v>
      </c>
      <c r="S2947" s="14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8293</v>
      </c>
      <c r="O2948" s="13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48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8293</v>
      </c>
      <c r="O2949" s="13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42698.507638888885</v>
      </c>
    </row>
    <row r="2950" spans="1:20" ht="48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8293</v>
      </c>
      <c r="O2950" s="13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48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8293</v>
      </c>
      <c r="O2951" s="13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48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8293</v>
      </c>
      <c r="O2952" s="13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64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8293</v>
      </c>
      <c r="O2953" s="13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48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8293</v>
      </c>
      <c r="O2954" s="13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8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8293</v>
      </c>
      <c r="O2955" s="13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8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8293</v>
      </c>
      <c r="O2956" s="13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42810.333368055552</v>
      </c>
    </row>
    <row r="2957" spans="1:20" ht="32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8293</v>
      </c>
      <c r="O2957" s="13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48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8293</v>
      </c>
      <c r="O2958" s="13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8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8293</v>
      </c>
      <c r="O2959" s="13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8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8293</v>
      </c>
      <c r="O2960" s="13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48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8293</v>
      </c>
      <c r="O2961" s="13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8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8293</v>
      </c>
      <c r="O2962" s="13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48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8261</v>
      </c>
      <c r="O2963" s="13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48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8261</v>
      </c>
      <c r="O2964" s="13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64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8261</v>
      </c>
      <c r="O2965" s="13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48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8261</v>
      </c>
      <c r="O2966" s="13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48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8261</v>
      </c>
      <c r="O2967" s="13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48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8261</v>
      </c>
      <c r="O2968" s="13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8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8261</v>
      </c>
      <c r="O2969" s="13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32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8261</v>
      </c>
      <c r="O2970" s="13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48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8261</v>
      </c>
      <c r="O2971" s="13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8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8261</v>
      </c>
      <c r="O2972" s="13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48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8261</v>
      </c>
      <c r="O2973" s="13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32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8261</v>
      </c>
      <c r="O2974" s="13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48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8261</v>
      </c>
      <c r="O2975" s="13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48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8261</v>
      </c>
      <c r="O2976" s="13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48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8261</v>
      </c>
      <c r="O2977" s="13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8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8261</v>
      </c>
      <c r="O2978" s="13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64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8261</v>
      </c>
      <c r="O2979" s="13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48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8261</v>
      </c>
      <c r="O2980" s="13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48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8261</v>
      </c>
      <c r="O2981" s="13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8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8261</v>
      </c>
      <c r="O2982" s="13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48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8293</v>
      </c>
      <c r="O2983" s="13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32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8293</v>
      </c>
      <c r="O2984" s="13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8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8293</v>
      </c>
      <c r="O2985" s="13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48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8293</v>
      </c>
      <c r="O2986" s="13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48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8293</v>
      </c>
      <c r="O2987" s="13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42654.765370370369</v>
      </c>
      <c r="T2987" s="14">
        <f t="shared" si="187"/>
        <v>42673.958333333336</v>
      </c>
    </row>
    <row r="2988" spans="1:20" ht="48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8293</v>
      </c>
      <c r="O2988" s="13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48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8293</v>
      </c>
      <c r="O2989" s="13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48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8293</v>
      </c>
      <c r="O2990" s="13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42511.153715277775</v>
      </c>
      <c r="T2990" s="14">
        <f t="shared" si="187"/>
        <v>42541.153715277775</v>
      </c>
    </row>
    <row r="2991" spans="1:20" ht="16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8293</v>
      </c>
      <c r="O2991" s="13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48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8293</v>
      </c>
      <c r="O2992" s="13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48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8293</v>
      </c>
      <c r="O2993" s="13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8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8293</v>
      </c>
      <c r="O2994" s="13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ht="16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8293</v>
      </c>
      <c r="O2995" s="13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8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8293</v>
      </c>
      <c r="O2996" s="13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48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8293</v>
      </c>
      <c r="O2997" s="13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32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8293</v>
      </c>
      <c r="O2998" s="13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42090.704166666663</v>
      </c>
      <c r="T2998" s="14">
        <f t="shared" si="187"/>
        <v>42150.704166666663</v>
      </c>
    </row>
    <row r="2999" spans="1:20" ht="48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8293</v>
      </c>
      <c r="O2999" s="13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48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8293</v>
      </c>
      <c r="O3000" s="13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48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8293</v>
      </c>
      <c r="O3001" s="13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48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8293</v>
      </c>
      <c r="O3002" s="13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8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8293</v>
      </c>
      <c r="O3003" s="13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32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8293</v>
      </c>
      <c r="O3004" s="13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48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8293</v>
      </c>
      <c r="O3005" s="13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48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8293</v>
      </c>
      <c r="O3006" s="13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48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8293</v>
      </c>
      <c r="O3007" s="13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32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8293</v>
      </c>
      <c r="O3008" s="13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</v>
      </c>
      <c r="T3008" s="14">
        <f t="shared" si="187"/>
        <v>41987.54850694444</v>
      </c>
    </row>
    <row r="3009" spans="1:20" ht="32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8293</v>
      </c>
      <c r="O3009" s="13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8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8293</v>
      </c>
      <c r="O3010" s="13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48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8293</v>
      </c>
      <c r="O3011" s="13">
        <f t="shared" ref="O3011:O3074" si="188">(E3011/D3011)*100</f>
        <v>119.756</v>
      </c>
      <c r="P3011" s="8">
        <f t="shared" ref="P3011:P3074" si="189">IFERROR(E3011/L3011,0)</f>
        <v>233.8984375</v>
      </c>
      <c r="Q3011" t="s">
        <v>8317</v>
      </c>
      <c r="R3011" t="s">
        <v>8357</v>
      </c>
      <c r="S3011" s="14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8293</v>
      </c>
      <c r="O3012" s="13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8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8293</v>
      </c>
      <c r="O3013" s="13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8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8293</v>
      </c>
      <c r="O3014" s="13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8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8293</v>
      </c>
      <c r="O3015" s="13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48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8293</v>
      </c>
      <c r="O3016" s="13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41919.915277777771</v>
      </c>
      <c r="T3016" s="14">
        <f t="shared" si="191"/>
        <v>41948</v>
      </c>
    </row>
    <row r="3017" spans="1:20" ht="48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8293</v>
      </c>
      <c r="O3017" s="13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48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8293</v>
      </c>
      <c r="O3018" s="13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48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8293</v>
      </c>
      <c r="O3019" s="13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48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8293</v>
      </c>
      <c r="O3020" s="13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42163.09</v>
      </c>
      <c r="T3020" s="14">
        <f t="shared" si="191"/>
        <v>42205.708333333336</v>
      </c>
    </row>
    <row r="3021" spans="1:20" ht="48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8293</v>
      </c>
      <c r="O3021" s="13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48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8293</v>
      </c>
      <c r="O3022" s="13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8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8293</v>
      </c>
      <c r="O3023" s="13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48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8293</v>
      </c>
      <c r="O3024" s="13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48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8293</v>
      </c>
      <c r="O3025" s="13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42121.467430555553</v>
      </c>
      <c r="T3025" s="14">
        <f t="shared" si="191"/>
        <v>42166.467430555553</v>
      </c>
    </row>
    <row r="3026" spans="1:20" ht="48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8293</v>
      </c>
      <c r="O3026" s="13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8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8293</v>
      </c>
      <c r="O3027" s="13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48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8293</v>
      </c>
      <c r="O3028" s="13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32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8293</v>
      </c>
      <c r="O3029" s="13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32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8293</v>
      </c>
      <c r="O3030" s="13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48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8293</v>
      </c>
      <c r="O3031" s="13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48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8293</v>
      </c>
      <c r="O3032" s="13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80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8293</v>
      </c>
      <c r="O3033" s="13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48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8293</v>
      </c>
      <c r="O3034" s="13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8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8293</v>
      </c>
      <c r="O3035" s="13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64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8293</v>
      </c>
      <c r="O3036" s="13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32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8293</v>
      </c>
      <c r="O3037" s="13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48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8293</v>
      </c>
      <c r="O3038" s="13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64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8293</v>
      </c>
      <c r="O3039" s="13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8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8293</v>
      </c>
      <c r="O3040" s="13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8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8293</v>
      </c>
      <c r="O3041" s="13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8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8293</v>
      </c>
      <c r="O3042" s="13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32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8293</v>
      </c>
      <c r="O3043" s="13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48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8293</v>
      </c>
      <c r="O3044" s="13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8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8293</v>
      </c>
      <c r="O3045" s="13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8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8293</v>
      </c>
      <c r="O3046" s="13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48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8293</v>
      </c>
      <c r="O3047" s="13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48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8293</v>
      </c>
      <c r="O3048" s="13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8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8293</v>
      </c>
      <c r="O3049" s="13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48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8293</v>
      </c>
      <c r="O3050" s="13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41975.692847222221</v>
      </c>
      <c r="T3050" s="14">
        <f t="shared" si="191"/>
        <v>42004.681944444441</v>
      </c>
    </row>
    <row r="3051" spans="1:20" ht="48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8293</v>
      </c>
      <c r="O3051" s="13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32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8293</v>
      </c>
      <c r="O3052" s="13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48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8293</v>
      </c>
      <c r="O3053" s="13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42744.207696759258</v>
      </c>
      <c r="T3053" s="14">
        <f t="shared" si="191"/>
        <v>42774.207696759258</v>
      </c>
    </row>
    <row r="3054" spans="1:20" ht="32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8293</v>
      </c>
      <c r="O3054" s="13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48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8293</v>
      </c>
      <c r="O3055" s="13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48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8293</v>
      </c>
      <c r="O3056" s="13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48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8293</v>
      </c>
      <c r="O3057" s="13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48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8293</v>
      </c>
      <c r="O3058" s="13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8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8293</v>
      </c>
      <c r="O3059" s="13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48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8293</v>
      </c>
      <c r="O3060" s="13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48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8293</v>
      </c>
      <c r="O3061" s="13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32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8293</v>
      </c>
      <c r="O3062" s="13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ht="16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8293</v>
      </c>
      <c r="O3063" s="13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48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8293</v>
      </c>
      <c r="O3064" s="13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32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8293</v>
      </c>
      <c r="O3065" s="13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42630.714560185188</v>
      </c>
      <c r="T3065" s="14">
        <f t="shared" si="191"/>
        <v>42665.714560185188</v>
      </c>
    </row>
    <row r="3066" spans="1:20" ht="32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8293</v>
      </c>
      <c r="O3066" s="13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48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8293</v>
      </c>
      <c r="O3067" s="13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8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8293</v>
      </c>
      <c r="O3068" s="13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48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8293</v>
      </c>
      <c r="O3069" s="13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48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8293</v>
      </c>
      <c r="O3070" s="13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48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8293</v>
      </c>
      <c r="O3071" s="13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8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8293</v>
      </c>
      <c r="O3072" s="13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8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8293</v>
      </c>
      <c r="O3073" s="13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48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8293</v>
      </c>
      <c r="O3074" s="13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8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8293</v>
      </c>
      <c r="O3075" s="13">
        <f t="shared" ref="O3075:O3138" si="192">(E3075/D3075)*100</f>
        <v>2.3035714285714284E-2</v>
      </c>
      <c r="P3075" s="8">
        <f t="shared" ref="P3075:P3138" si="193">IFERROR(E3075/L3075,0)</f>
        <v>92.142857142857139</v>
      </c>
      <c r="Q3075" t="s">
        <v>8317</v>
      </c>
      <c r="R3075" t="s">
        <v>8357</v>
      </c>
      <c r="S3075" s="14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8293</v>
      </c>
      <c r="O3076" s="13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42409.362951388888</v>
      </c>
      <c r="T3076" s="14">
        <f t="shared" si="195"/>
        <v>42439.362951388888</v>
      </c>
    </row>
    <row r="3077" spans="1:20" ht="48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8293</v>
      </c>
      <c r="O3077" s="13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42550.89398148148</v>
      </c>
      <c r="T3077" s="14">
        <f t="shared" si="195"/>
        <v>42600.89398148148</v>
      </c>
    </row>
    <row r="3078" spans="1:20" ht="32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8293</v>
      </c>
      <c r="O3078" s="13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48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8293</v>
      </c>
      <c r="O3079" s="13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48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8293</v>
      </c>
      <c r="O3080" s="13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8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8293</v>
      </c>
      <c r="O3081" s="13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48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8293</v>
      </c>
      <c r="O3082" s="13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48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8293</v>
      </c>
      <c r="O3083" s="13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48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8293</v>
      </c>
      <c r="O3084" s="13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64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8293</v>
      </c>
      <c r="O3085" s="13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48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8293</v>
      </c>
      <c r="O3086" s="13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48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8293</v>
      </c>
      <c r="O3087" s="13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42246.675451388888</v>
      </c>
      <c r="T3087" s="14">
        <f t="shared" si="195"/>
        <v>42276.675451388888</v>
      </c>
    </row>
    <row r="3088" spans="1:20" ht="48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8293</v>
      </c>
      <c r="O3088" s="13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48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8293</v>
      </c>
      <c r="O3089" s="13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32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8293</v>
      </c>
      <c r="O3090" s="13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32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8293</v>
      </c>
      <c r="O3091" s="13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48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8293</v>
      </c>
      <c r="O3092" s="13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48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8293</v>
      </c>
      <c r="O3093" s="13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8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8293</v>
      </c>
      <c r="O3094" s="13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48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8293</v>
      </c>
      <c r="O3095" s="13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41760.700706018521</v>
      </c>
      <c r="T3095" s="14">
        <f t="shared" si="195"/>
        <v>41790.957638888889</v>
      </c>
    </row>
    <row r="3096" spans="1:20" ht="32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8293</v>
      </c>
      <c r="O3096" s="13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8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8293</v>
      </c>
      <c r="O3097" s="13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8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8293</v>
      </c>
      <c r="O3098" s="13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48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8293</v>
      </c>
      <c r="O3099" s="13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48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8293</v>
      </c>
      <c r="O3100" s="13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48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8293</v>
      </c>
      <c r="O3101" s="13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48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8293</v>
      </c>
      <c r="O3102" s="13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48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8293</v>
      </c>
      <c r="O3103" s="13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48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8293</v>
      </c>
      <c r="O3104" s="13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32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8293</v>
      </c>
      <c r="O3105" s="13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48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8293</v>
      </c>
      <c r="O3106" s="13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8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8293</v>
      </c>
      <c r="O3107" s="13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48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8293</v>
      </c>
      <c r="O3108" s="13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42241.220787037033</v>
      </c>
      <c r="T3108" s="14">
        <f t="shared" si="195"/>
        <v>42263.708333333336</v>
      </c>
    </row>
    <row r="3109" spans="1:20" ht="48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8293</v>
      </c>
      <c r="O3109" s="13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42128.605914351851</v>
      </c>
      <c r="T3109" s="14">
        <f t="shared" si="195"/>
        <v>42135.605914351851</v>
      </c>
    </row>
    <row r="3110" spans="1:20" ht="16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8293</v>
      </c>
      <c r="O3110" s="13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48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8293</v>
      </c>
      <c r="O3111" s="13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8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8293</v>
      </c>
      <c r="O3112" s="13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32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8293</v>
      </c>
      <c r="O3113" s="13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41885.386805555558</v>
      </c>
      <c r="T3113" s="14">
        <f t="shared" si="195"/>
        <v>41916.386805555558</v>
      </c>
    </row>
    <row r="3114" spans="1:20" ht="48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8293</v>
      </c>
      <c r="O3114" s="13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48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8293</v>
      </c>
      <c r="O3115" s="13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48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8293</v>
      </c>
      <c r="O3116" s="13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48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8293</v>
      </c>
      <c r="O3117" s="13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8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8293</v>
      </c>
      <c r="O3118" s="13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8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8293</v>
      </c>
      <c r="O3119" s="13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42509.166203703702</v>
      </c>
      <c r="T3119" s="14">
        <f t="shared" si="195"/>
        <v>42517.341666666667</v>
      </c>
    </row>
    <row r="3120" spans="1:20" ht="32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8293</v>
      </c>
      <c r="O3120" s="13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48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8293</v>
      </c>
      <c r="O3121" s="13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8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8293</v>
      </c>
      <c r="O3122" s="13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42435.733749999992</v>
      </c>
      <c r="T3122" s="14">
        <f t="shared" si="195"/>
        <v>42495.692083333335</v>
      </c>
    </row>
    <row r="3123" spans="1:20" ht="32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8293</v>
      </c>
      <c r="O3123" s="13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ht="16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8293</v>
      </c>
      <c r="O3124" s="13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48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8293</v>
      </c>
      <c r="O3125" s="13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32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8293</v>
      </c>
      <c r="O3126" s="13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ht="16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8293</v>
      </c>
      <c r="O3127" s="13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80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8293</v>
      </c>
      <c r="O3128" s="13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42426.809745370367</v>
      </c>
      <c r="T3128" s="14">
        <f t="shared" si="195"/>
        <v>42456.768078703702</v>
      </c>
    </row>
    <row r="3129" spans="1:20" ht="48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8293</v>
      </c>
      <c r="O3129" s="13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48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8261</v>
      </c>
      <c r="O3130" s="13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48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8261</v>
      </c>
      <c r="O3131" s="13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32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8261</v>
      </c>
      <c r="O3132" s="13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32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8261</v>
      </c>
      <c r="O3133" s="13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32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8261</v>
      </c>
      <c r="O3134" s="13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48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8261</v>
      </c>
      <c r="O3135" s="13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48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8261</v>
      </c>
      <c r="O3136" s="13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42800.511793981474</v>
      </c>
      <c r="T3136" s="14">
        <f t="shared" si="195"/>
        <v>42821.470127314817</v>
      </c>
    </row>
    <row r="3137" spans="1:20" ht="48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8261</v>
      </c>
      <c r="O3137" s="13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48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8261</v>
      </c>
      <c r="O3138" s="13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32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8261</v>
      </c>
      <c r="O3139" s="13">
        <f t="shared" ref="O3139:O3202" si="196">(E3139/D3139)*100</f>
        <v>3.3333333333333335</v>
      </c>
      <c r="P3139" s="8">
        <f t="shared" ref="P3139:P3202" si="197">IFERROR(E3139/L3139,0)</f>
        <v>50</v>
      </c>
      <c r="Q3139" t="s">
        <v>8317</v>
      </c>
      <c r="R3139" t="s">
        <v>8318</v>
      </c>
      <c r="S3139" s="14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8261</v>
      </c>
      <c r="O3140" s="13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48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8261</v>
      </c>
      <c r="O3141" s="13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48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8261</v>
      </c>
      <c r="O3142" s="13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64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8261</v>
      </c>
      <c r="O3143" s="13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8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8261</v>
      </c>
      <c r="O3144" s="13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64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8261</v>
      </c>
      <c r="O3145" s="13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64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8261</v>
      </c>
      <c r="O3146" s="13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32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8261</v>
      </c>
      <c r="O3147" s="13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32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8261</v>
      </c>
      <c r="O3148" s="13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48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8261</v>
      </c>
      <c r="O3149" s="13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41909.761053240734</v>
      </c>
      <c r="T3149" s="14">
        <f t="shared" si="199"/>
        <v>41949.802719907406</v>
      </c>
    </row>
    <row r="3150" spans="1:20" ht="32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8261</v>
      </c>
      <c r="O3150" s="13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48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8261</v>
      </c>
      <c r="O3151" s="13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64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8261</v>
      </c>
      <c r="O3152" s="13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32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8261</v>
      </c>
      <c r="O3153" s="13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8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8261</v>
      </c>
      <c r="O3154" s="13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8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8261</v>
      </c>
      <c r="O3155" s="13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48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8261</v>
      </c>
      <c r="O3156" s="13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8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8261</v>
      </c>
      <c r="O3157" s="13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48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8261</v>
      </c>
      <c r="O3158" s="13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32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8261</v>
      </c>
      <c r="O3159" s="13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32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8261</v>
      </c>
      <c r="O3160" s="13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41447.631388888891</v>
      </c>
      <c r="T3160" s="14">
        <f t="shared" si="199"/>
        <v>41477.631388888891</v>
      </c>
    </row>
    <row r="3161" spans="1:20" ht="32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8261</v>
      </c>
      <c r="O3161" s="13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8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8261</v>
      </c>
      <c r="O3162" s="13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48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8261</v>
      </c>
      <c r="O3163" s="13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48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8261</v>
      </c>
      <c r="O3164" s="13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8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8261</v>
      </c>
      <c r="O3165" s="13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48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8261</v>
      </c>
      <c r="O3166" s="13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41766.597395833327</v>
      </c>
      <c r="T3166" s="14">
        <f t="shared" si="199"/>
        <v>41799.597395833327</v>
      </c>
    </row>
    <row r="3167" spans="1:20" ht="48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8261</v>
      </c>
      <c r="O3167" s="13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48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8261</v>
      </c>
      <c r="O3168" s="13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32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8261</v>
      </c>
      <c r="O3169" s="13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8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8261</v>
      </c>
      <c r="O3170" s="13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32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8261</v>
      </c>
      <c r="O3171" s="13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32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8261</v>
      </c>
      <c r="O3172" s="13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48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8261</v>
      </c>
      <c r="O3173" s="13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8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8261</v>
      </c>
      <c r="O3174" s="13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48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8261</v>
      </c>
      <c r="O3175" s="13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41878.670046296298</v>
      </c>
      <c r="T3175" s="14">
        <f t="shared" si="199"/>
        <v>41908.670046296298</v>
      </c>
    </row>
    <row r="3176" spans="1:20" ht="48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8261</v>
      </c>
      <c r="O3176" s="13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48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8261</v>
      </c>
      <c r="O3177" s="13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48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8261</v>
      </c>
      <c r="O3178" s="13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8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8261</v>
      </c>
      <c r="O3179" s="13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48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8261</v>
      </c>
      <c r="O3180" s="13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32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8261</v>
      </c>
      <c r="O3181" s="13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8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8261</v>
      </c>
      <c r="O3182" s="13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48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8261</v>
      </c>
      <c r="O3183" s="13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64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8261</v>
      </c>
      <c r="O3184" s="13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8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8261</v>
      </c>
      <c r="O3185" s="13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8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8261</v>
      </c>
      <c r="O3186" s="13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48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8261</v>
      </c>
      <c r="O3187" s="13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48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8261</v>
      </c>
      <c r="O3188" s="13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48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8261</v>
      </c>
      <c r="O3189" s="13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48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8295</v>
      </c>
      <c r="O3190" s="13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48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8295</v>
      </c>
      <c r="O3191" s="13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8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8295</v>
      </c>
      <c r="O3192" s="13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8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8295</v>
      </c>
      <c r="O3193" s="13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48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8295</v>
      </c>
      <c r="O3194" s="13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8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8295</v>
      </c>
      <c r="O3195" s="13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48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8295</v>
      </c>
      <c r="O3196" s="13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48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8295</v>
      </c>
      <c r="O3197" s="13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8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8295</v>
      </c>
      <c r="O3198" s="13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32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8295</v>
      </c>
      <c r="O3199" s="13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48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8295</v>
      </c>
      <c r="O3200" s="13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8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8295</v>
      </c>
      <c r="O3201" s="13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41858.553449074076</v>
      </c>
      <c r="T3201" s="14">
        <f t="shared" si="199"/>
        <v>41888.666666666664</v>
      </c>
    </row>
    <row r="3202" spans="1:20" ht="48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8295</v>
      </c>
      <c r="O3202" s="13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48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8295</v>
      </c>
      <c r="O3203" s="13">
        <f t="shared" ref="O3203:O3266" si="200">(E3203/D3203)*100</f>
        <v>1.25</v>
      </c>
      <c r="P3203" s="8">
        <f t="shared" ref="P3203:P3266" si="201">IFERROR(E3203/L3203,0)</f>
        <v>12.5</v>
      </c>
      <c r="Q3203" t="s">
        <v>8317</v>
      </c>
      <c r="R3203" t="s">
        <v>8359</v>
      </c>
      <c r="S3203" s="14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8295</v>
      </c>
      <c r="O3204" s="13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32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8295</v>
      </c>
      <c r="O3205" s="13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48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8295</v>
      </c>
      <c r="O3206" s="13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48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8295</v>
      </c>
      <c r="O3207" s="13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48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8295</v>
      </c>
      <c r="O3208" s="13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48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8295</v>
      </c>
      <c r="O3209" s="13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8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8261</v>
      </c>
      <c r="O3210" s="13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8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8261</v>
      </c>
      <c r="O3211" s="13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</v>
      </c>
      <c r="T3211" s="14">
        <f t="shared" si="203"/>
        <v>41810.75</v>
      </c>
    </row>
    <row r="3212" spans="1:20" ht="48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8261</v>
      </c>
      <c r="O3212" s="13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48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8261</v>
      </c>
      <c r="O3213" s="13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41834.378240740734</v>
      </c>
      <c r="T3213" s="14">
        <f t="shared" si="203"/>
        <v>41865.875</v>
      </c>
    </row>
    <row r="3214" spans="1:20" ht="32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8261</v>
      </c>
      <c r="O3214" s="13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48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8261</v>
      </c>
      <c r="O3215" s="13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48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8261</v>
      </c>
      <c r="O3216" s="13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64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8261</v>
      </c>
      <c r="O3217" s="13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48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8261</v>
      </c>
      <c r="O3218" s="13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32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8261</v>
      </c>
      <c r="O3219" s="13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48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8261</v>
      </c>
      <c r="O3220" s="13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32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8261</v>
      </c>
      <c r="O3221" s="13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32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8261</v>
      </c>
      <c r="O3222" s="13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48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8261</v>
      </c>
      <c r="O3223" s="13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32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8261</v>
      </c>
      <c r="O3224" s="13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32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8261</v>
      </c>
      <c r="O3225" s="13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42206.627037037033</v>
      </c>
      <c r="T3225" s="14">
        <f t="shared" si="203"/>
        <v>42236.627037037033</v>
      </c>
    </row>
    <row r="3226" spans="1:20" ht="48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8261</v>
      </c>
      <c r="O3226" s="13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8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8261</v>
      </c>
      <c r="O3227" s="13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8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8261</v>
      </c>
      <c r="O3228" s="13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48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8261</v>
      </c>
      <c r="O3229" s="13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16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8261</v>
      </c>
      <c r="O3230" s="13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8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8261</v>
      </c>
      <c r="O3231" s="13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48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8261</v>
      </c>
      <c r="O3232" s="13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41897.959791666661</v>
      </c>
      <c r="T3232" s="14">
        <f t="shared" si="203"/>
        <v>41912.957638888889</v>
      </c>
    </row>
    <row r="3233" spans="1:20" ht="48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8261</v>
      </c>
      <c r="O3233" s="13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8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8261</v>
      </c>
      <c r="O3234" s="13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8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8261</v>
      </c>
      <c r="O3235" s="13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48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8261</v>
      </c>
      <c r="O3236" s="13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48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8261</v>
      </c>
      <c r="O3237" s="13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48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8261</v>
      </c>
      <c r="O3238" s="13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32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8261</v>
      </c>
      <c r="O3239" s="13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48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8261</v>
      </c>
      <c r="O3240" s="13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48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8261</v>
      </c>
      <c r="O3241" s="13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48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8261</v>
      </c>
      <c r="O3242" s="13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64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8261</v>
      </c>
      <c r="O3243" s="13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32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8261</v>
      </c>
      <c r="O3244" s="13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8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8261</v>
      </c>
      <c r="O3245" s="13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8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8261</v>
      </c>
      <c r="O3246" s="13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8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8261</v>
      </c>
      <c r="O3247" s="13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8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8261</v>
      </c>
      <c r="O3248" s="13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48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8261</v>
      </c>
      <c r="O3249" s="13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32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8261</v>
      </c>
      <c r="O3250" s="13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48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8261</v>
      </c>
      <c r="O3251" s="13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48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8261</v>
      </c>
      <c r="O3252" s="13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48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8261</v>
      </c>
      <c r="O3253" s="13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32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8261</v>
      </c>
      <c r="O3254" s="13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8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8261</v>
      </c>
      <c r="O3255" s="13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48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8261</v>
      </c>
      <c r="O3256" s="13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48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8261</v>
      </c>
      <c r="O3257" s="13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8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8261</v>
      </c>
      <c r="O3258" s="13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48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8261</v>
      </c>
      <c r="O3259" s="13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32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8261</v>
      </c>
      <c r="O3260" s="13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48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8261</v>
      </c>
      <c r="O3261" s="13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8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8261</v>
      </c>
      <c r="O3262" s="13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8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8261</v>
      </c>
      <c r="O3263" s="13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32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8261</v>
      </c>
      <c r="O3264" s="13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32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8261</v>
      </c>
      <c r="O3265" s="13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32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8261</v>
      </c>
      <c r="O3266" s="13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8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8261</v>
      </c>
      <c r="O3267" s="13">
        <f t="shared" ref="O3267:O3330" si="204">(E3267/D3267)*100</f>
        <v>164</v>
      </c>
      <c r="P3267" s="8">
        <f t="shared" ref="P3267:P3330" si="205">IFERROR(E3267/L3267,0)</f>
        <v>70.285714285714292</v>
      </c>
      <c r="Q3267" t="s">
        <v>8317</v>
      </c>
      <c r="R3267" t="s">
        <v>8318</v>
      </c>
      <c r="S3267" s="14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8261</v>
      </c>
      <c r="O3268" s="13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42136.327800925923</v>
      </c>
      <c r="T3268" s="14">
        <f t="shared" si="207"/>
        <v>42167.666666666664</v>
      </c>
    </row>
    <row r="3269" spans="1:20" ht="48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8261</v>
      </c>
      <c r="O3269" s="13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8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8261</v>
      </c>
      <c r="O3270" s="13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8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8261</v>
      </c>
      <c r="O3271" s="13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42137.187465277777</v>
      </c>
      <c r="T3271" s="14">
        <f t="shared" si="207"/>
        <v>42171.249999999993</v>
      </c>
    </row>
    <row r="3272" spans="1:20" ht="48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8261</v>
      </c>
      <c r="O3272" s="13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ht="16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8261</v>
      </c>
      <c r="O3273" s="13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8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8261</v>
      </c>
      <c r="O3274" s="13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48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8261</v>
      </c>
      <c r="O3275" s="13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8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8261</v>
      </c>
      <c r="O3276" s="13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48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8261</v>
      </c>
      <c r="O3277" s="13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48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8261</v>
      </c>
      <c r="O3278" s="13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48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8261</v>
      </c>
      <c r="O3279" s="13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41931.474606481475</v>
      </c>
      <c r="T3279" s="14">
        <f t="shared" si="207"/>
        <v>41961.516273148147</v>
      </c>
    </row>
    <row r="3280" spans="1:20" ht="48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8261</v>
      </c>
      <c r="O3280" s="13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48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8261</v>
      </c>
      <c r="O3281" s="13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42430.894201388888</v>
      </c>
      <c r="T3281" s="14">
        <f t="shared" si="207"/>
        <v>42460.852534722224</v>
      </c>
    </row>
    <row r="3282" spans="1:20" ht="48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8261</v>
      </c>
      <c r="O3282" s="13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32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8261</v>
      </c>
      <c r="O3283" s="13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48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8261</v>
      </c>
      <c r="O3284" s="13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48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8261</v>
      </c>
      <c r="O3285" s="13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8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8261</v>
      </c>
      <c r="O3286" s="13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ht="16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8261</v>
      </c>
      <c r="O3287" s="13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48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8261</v>
      </c>
      <c r="O3288" s="13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32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8261</v>
      </c>
      <c r="O3289" s="13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48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8261</v>
      </c>
      <c r="O3290" s="13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48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8261</v>
      </c>
      <c r="O3291" s="13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80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8261</v>
      </c>
      <c r="O3292" s="13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48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8261</v>
      </c>
      <c r="O3293" s="13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8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8261</v>
      </c>
      <c r="O3294" s="13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48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8261</v>
      </c>
      <c r="O3295" s="13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48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8261</v>
      </c>
      <c r="O3296" s="13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48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8261</v>
      </c>
      <c r="O3297" s="13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48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8261</v>
      </c>
      <c r="O3298" s="13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8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8261</v>
      </c>
      <c r="O3299" s="13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48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8261</v>
      </c>
      <c r="O3300" s="13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48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8261</v>
      </c>
      <c r="O3301" s="13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8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8261</v>
      </c>
      <c r="O3302" s="13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48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8261</v>
      </c>
      <c r="O3303" s="13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42538.527499999997</v>
      </c>
      <c r="T3303" s="14">
        <f t="shared" si="207"/>
        <v>42583.082638888889</v>
      </c>
    </row>
    <row r="3304" spans="1:20" ht="16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8261</v>
      </c>
      <c r="O3304" s="13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48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8261</v>
      </c>
      <c r="O3305" s="13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8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8261</v>
      </c>
      <c r="O3306" s="13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48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8261</v>
      </c>
      <c r="O3307" s="13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48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8261</v>
      </c>
      <c r="O3308" s="13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48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8261</v>
      </c>
      <c r="O3309" s="13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8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8261</v>
      </c>
      <c r="O3310" s="13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32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8261</v>
      </c>
      <c r="O3311" s="13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32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8261</v>
      </c>
      <c r="O3312" s="13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8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8261</v>
      </c>
      <c r="O3313" s="13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48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8261</v>
      </c>
      <c r="O3314" s="13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8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8261</v>
      </c>
      <c r="O3315" s="13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48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8261</v>
      </c>
      <c r="O3316" s="13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8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8261</v>
      </c>
      <c r="O3317" s="13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</v>
      </c>
      <c r="T3317" s="14">
        <f t="shared" si="207"/>
        <v>42496.09538194444</v>
      </c>
    </row>
    <row r="3318" spans="1:20" ht="80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8261</v>
      </c>
      <c r="O3318" s="13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41859.370833333327</v>
      </c>
    </row>
    <row r="3319" spans="1:20" ht="48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8261</v>
      </c>
      <c r="O3319" s="13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42498.831296296295</v>
      </c>
      <c r="T3319" s="14">
        <f t="shared" si="207"/>
        <v>42528.831296296295</v>
      </c>
    </row>
    <row r="3320" spans="1:20" ht="32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8261</v>
      </c>
      <c r="O3320" s="13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48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8261</v>
      </c>
      <c r="O3321" s="13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8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8261</v>
      </c>
      <c r="O3322" s="13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48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8261</v>
      </c>
      <c r="O3323" s="13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48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8261</v>
      </c>
      <c r="O3324" s="13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48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8261</v>
      </c>
      <c r="O3325" s="13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32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8261</v>
      </c>
      <c r="O3326" s="13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48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8261</v>
      </c>
      <c r="O3327" s="13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48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8261</v>
      </c>
      <c r="O3328" s="13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48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8261</v>
      </c>
      <c r="O3329" s="13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8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8261</v>
      </c>
      <c r="O3330" s="13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8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8261</v>
      </c>
      <c r="O3331" s="13">
        <f t="shared" ref="O3331:O3394" si="208">(E3331/D3331)*100</f>
        <v>116.8</v>
      </c>
      <c r="P3331" s="8">
        <f t="shared" ref="P3331:P3394" si="209">IFERROR(E3331/L3331,0)</f>
        <v>44.92307692307692</v>
      </c>
      <c r="Q3331" t="s">
        <v>8317</v>
      </c>
      <c r="R3331" t="s">
        <v>8318</v>
      </c>
      <c r="S3331" s="14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8261</v>
      </c>
      <c r="O3332" s="13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48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8261</v>
      </c>
      <c r="O3333" s="13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8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8261</v>
      </c>
      <c r="O3334" s="13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48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8261</v>
      </c>
      <c r="O3335" s="13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32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8261</v>
      </c>
      <c r="O3336" s="13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48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8261</v>
      </c>
      <c r="O3337" s="13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8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8261</v>
      </c>
      <c r="O3338" s="13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42437.190347222218</v>
      </c>
      <c r="T3338" s="14">
        <f t="shared" si="211"/>
        <v>42465.148680555554</v>
      </c>
    </row>
    <row r="3339" spans="1:20" ht="48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8261</v>
      </c>
      <c r="O3339" s="13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32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8261</v>
      </c>
      <c r="O3340" s="13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32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8261</v>
      </c>
      <c r="O3341" s="13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48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8261</v>
      </c>
      <c r="O3342" s="13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48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8261</v>
      </c>
      <c r="O3343" s="13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32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8261</v>
      </c>
      <c r="O3344" s="13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42062.088078703702</v>
      </c>
      <c r="T3344" s="14">
        <f t="shared" si="211"/>
        <v>42094.999305555553</v>
      </c>
    </row>
    <row r="3345" spans="1:20" ht="48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8261</v>
      </c>
      <c r="O3345" s="13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48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8261</v>
      </c>
      <c r="O3346" s="13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48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8261</v>
      </c>
      <c r="O3347" s="13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48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8261</v>
      </c>
      <c r="O3348" s="13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48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8261</v>
      </c>
      <c r="O3349" s="13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48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8261</v>
      </c>
      <c r="O3350" s="13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48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8261</v>
      </c>
      <c r="O3351" s="13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48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8261</v>
      </c>
      <c r="O3352" s="13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48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8261</v>
      </c>
      <c r="O3353" s="13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48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8261</v>
      </c>
      <c r="O3354" s="13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48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8261</v>
      </c>
      <c r="O3355" s="13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32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8261</v>
      </c>
      <c r="O3356" s="13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8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8261</v>
      </c>
      <c r="O3357" s="13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48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8261</v>
      </c>
      <c r="O3358" s="13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48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8261</v>
      </c>
      <c r="O3359" s="13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8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8261</v>
      </c>
      <c r="O3360" s="13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32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8261</v>
      </c>
      <c r="O3361" s="13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32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8261</v>
      </c>
      <c r="O3362" s="13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48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8261</v>
      </c>
      <c r="O3363" s="13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8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8261</v>
      </c>
      <c r="O3364" s="13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48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8261</v>
      </c>
      <c r="O3365" s="13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48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8261</v>
      </c>
      <c r="O3366" s="13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48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8261</v>
      </c>
      <c r="O3367" s="13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42320.893425925919</v>
      </c>
      <c r="T3367" s="14">
        <f t="shared" si="211"/>
        <v>42350.893425925919</v>
      </c>
    </row>
    <row r="3368" spans="1:20" ht="48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8261</v>
      </c>
      <c r="O3368" s="13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48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8261</v>
      </c>
      <c r="O3369" s="13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8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8261</v>
      </c>
      <c r="O3370" s="13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8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8261</v>
      </c>
      <c r="O3371" s="13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32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8261</v>
      </c>
      <c r="O3372" s="13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32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8261</v>
      </c>
      <c r="O3373" s="13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8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8261</v>
      </c>
      <c r="O3374" s="13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48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8261</v>
      </c>
      <c r="O3375" s="13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8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8261</v>
      </c>
      <c r="O3376" s="13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8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8261</v>
      </c>
      <c r="O3377" s="13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48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8261</v>
      </c>
      <c r="O3378" s="13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48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8261</v>
      </c>
      <c r="O3379" s="13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42053.524293981478</v>
      </c>
      <c r="T3379" s="14">
        <f t="shared" si="211"/>
        <v>42083.49722222222</v>
      </c>
    </row>
    <row r="3380" spans="1:20" ht="48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8261</v>
      </c>
      <c r="O3380" s="13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48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8261</v>
      </c>
      <c r="O3381" s="13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48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8261</v>
      </c>
      <c r="O3382" s="13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41937.745115740741</v>
      </c>
      <c r="T3382" s="14">
        <f t="shared" si="211"/>
        <v>41972.786782407406</v>
      </c>
    </row>
    <row r="3383" spans="1:20" ht="48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8261</v>
      </c>
      <c r="O3383" s="13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48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8261</v>
      </c>
      <c r="O3384" s="13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48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8261</v>
      </c>
      <c r="O3385" s="13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48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8261</v>
      </c>
      <c r="O3386" s="13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48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8261</v>
      </c>
      <c r="O3387" s="13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48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8261</v>
      </c>
      <c r="O3388" s="13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48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8261</v>
      </c>
      <c r="O3389" s="13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41947.554259259261</v>
      </c>
      <c r="T3389" s="14">
        <f t="shared" si="211"/>
        <v>41987.554259259261</v>
      </c>
    </row>
    <row r="3390" spans="1:20" ht="48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8261</v>
      </c>
      <c r="O3390" s="13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8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8261</v>
      </c>
      <c r="O3391" s="13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48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8261</v>
      </c>
      <c r="O3392" s="13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41815.566493055558</v>
      </c>
      <c r="T3392" s="14">
        <f t="shared" si="211"/>
        <v>41830.566493055558</v>
      </c>
    </row>
    <row r="3393" spans="1:20" ht="48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8261</v>
      </c>
      <c r="O3393" s="13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41859.727777777771</v>
      </c>
    </row>
    <row r="3394" spans="1:20" ht="48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8261</v>
      </c>
      <c r="O3394" s="13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8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8261</v>
      </c>
      <c r="O3395" s="13">
        <f t="shared" ref="O3395:O3458" si="212">(E3395/D3395)*100</f>
        <v>105.80000000000001</v>
      </c>
      <c r="P3395" s="8">
        <f t="shared" ref="P3395:P3458" si="213">IFERROR(E3395/L3395,0)</f>
        <v>36.06818181818182</v>
      </c>
      <c r="Q3395" t="s">
        <v>8317</v>
      </c>
      <c r="R3395" t="s">
        <v>8318</v>
      </c>
      <c r="S3395" s="14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8261</v>
      </c>
      <c r="O3396" s="13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32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8261</v>
      </c>
      <c r="O3397" s="13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42140.503981481474</v>
      </c>
      <c r="T3397" s="14">
        <f t="shared" si="215"/>
        <v>42154.548611111109</v>
      </c>
    </row>
    <row r="3398" spans="1:20" ht="48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8261</v>
      </c>
      <c r="O3398" s="13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41764.238298611112</v>
      </c>
      <c r="T3398" s="14">
        <f t="shared" si="215"/>
        <v>41790.957638888889</v>
      </c>
    </row>
    <row r="3399" spans="1:20" ht="32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8261</v>
      </c>
      <c r="O3399" s="13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48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8261</v>
      </c>
      <c r="O3400" s="13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41941.543703703697</v>
      </c>
      <c r="T3400" s="14">
        <f t="shared" si="215"/>
        <v>41964.499999999993</v>
      </c>
    </row>
    <row r="3401" spans="1:20" ht="48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8261</v>
      </c>
      <c r="O3401" s="13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48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8261</v>
      </c>
      <c r="O3402" s="13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48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8261</v>
      </c>
      <c r="O3403" s="13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8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8261</v>
      </c>
      <c r="O3404" s="13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8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8261</v>
      </c>
      <c r="O3405" s="13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48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8261</v>
      </c>
      <c r="O3406" s="13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8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8261</v>
      </c>
      <c r="O3407" s="13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32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8261</v>
      </c>
      <c r="O3408" s="13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64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8261</v>
      </c>
      <c r="O3409" s="13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8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8261</v>
      </c>
      <c r="O3410" s="13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8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8261</v>
      </c>
      <c r="O3411" s="13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42544.605995370366</v>
      </c>
      <c r="T3411" s="14">
        <f t="shared" si="215"/>
        <v>42582.665277777771</v>
      </c>
    </row>
    <row r="3412" spans="1:20" ht="48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8261</v>
      </c>
      <c r="O3412" s="13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48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8261</v>
      </c>
      <c r="O3413" s="13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8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8261</v>
      </c>
      <c r="O3414" s="13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48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8261</v>
      </c>
      <c r="O3415" s="13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8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8261</v>
      </c>
      <c r="O3416" s="13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32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8261</v>
      </c>
      <c r="O3417" s="13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48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8261</v>
      </c>
      <c r="O3418" s="13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8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8261</v>
      </c>
      <c r="O3419" s="13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41937.821527777771</v>
      </c>
    </row>
    <row r="3420" spans="1:20" ht="48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8261</v>
      </c>
      <c r="O3420" s="13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64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8261</v>
      </c>
      <c r="O3421" s="13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8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8261</v>
      </c>
      <c r="O3422" s="13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8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8261</v>
      </c>
      <c r="O3423" s="13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48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8261</v>
      </c>
      <c r="O3424" s="13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8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8261</v>
      </c>
      <c r="O3425" s="13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48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8261</v>
      </c>
      <c r="O3426" s="13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48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8261</v>
      </c>
      <c r="O3427" s="13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8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8261</v>
      </c>
      <c r="O3428" s="13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48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8261</v>
      </c>
      <c r="O3429" s="13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48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8261</v>
      </c>
      <c r="O3430" s="13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48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8261</v>
      </c>
      <c r="O3431" s="13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48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8261</v>
      </c>
      <c r="O3432" s="13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8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8261</v>
      </c>
      <c r="O3433" s="13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8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8261</v>
      </c>
      <c r="O3434" s="13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8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8261</v>
      </c>
      <c r="O3435" s="13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41775.854803240734</v>
      </c>
      <c r="T3435" s="14">
        <f t="shared" si="215"/>
        <v>41806.916666666664</v>
      </c>
    </row>
    <row r="3436" spans="1:20" ht="48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8261</v>
      </c>
      <c r="O3436" s="13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41800.172094907401</v>
      </c>
      <c r="T3436" s="14">
        <f t="shared" si="215"/>
        <v>41830.172094907401</v>
      </c>
    </row>
    <row r="3437" spans="1:20" ht="48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8261</v>
      </c>
      <c r="O3437" s="13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48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8261</v>
      </c>
      <c r="O3438" s="13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41872.477777777771</v>
      </c>
    </row>
    <row r="3439" spans="1:20" ht="48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8261</v>
      </c>
      <c r="O3439" s="13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48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8261</v>
      </c>
      <c r="O3440" s="13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42100.719525462962</v>
      </c>
      <c r="T3440" s="14">
        <f t="shared" si="215"/>
        <v>42126.666666666664</v>
      </c>
    </row>
    <row r="3441" spans="1:20" ht="32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8261</v>
      </c>
      <c r="O3441" s="13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48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8261</v>
      </c>
      <c r="O3442" s="13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48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8261</v>
      </c>
      <c r="O3443" s="13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48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8261</v>
      </c>
      <c r="O3444" s="13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42124.632777777777</v>
      </c>
      <c r="T3444" s="14">
        <f t="shared" si="215"/>
        <v>42154.632777777777</v>
      </c>
    </row>
    <row r="3445" spans="1:20" ht="48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8261</v>
      </c>
      <c r="O3445" s="13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48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8261</v>
      </c>
      <c r="O3446" s="13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8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8261</v>
      </c>
      <c r="O3447" s="13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48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8261</v>
      </c>
      <c r="O3448" s="13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32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8261</v>
      </c>
      <c r="O3449" s="13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8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8261</v>
      </c>
      <c r="O3450" s="13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8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8261</v>
      </c>
      <c r="O3451" s="13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48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8261</v>
      </c>
      <c r="O3452" s="13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48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8261</v>
      </c>
      <c r="O3453" s="13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48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8261</v>
      </c>
      <c r="O3454" s="13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8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8261</v>
      </c>
      <c r="O3455" s="13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48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8261</v>
      </c>
      <c r="O3456" s="13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48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8261</v>
      </c>
      <c r="O3457" s="13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48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8261</v>
      </c>
      <c r="O3458" s="13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32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8261</v>
      </c>
      <c r="O3459" s="13">
        <f t="shared" ref="O3459:O3522" si="216">(E3459/D3459)*100</f>
        <v>140.19999999999999</v>
      </c>
      <c r="P3459" s="8">
        <f t="shared" ref="P3459:P3522" si="217">IFERROR(E3459/L3459,0)</f>
        <v>50.981818181818184</v>
      </c>
      <c r="Q3459" t="s">
        <v>8317</v>
      </c>
      <c r="R3459" t="s">
        <v>8318</v>
      </c>
      <c r="S3459" s="14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8261</v>
      </c>
      <c r="O3460" s="13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48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8261</v>
      </c>
      <c r="O3461" s="13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8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8261</v>
      </c>
      <c r="O3462" s="13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41852.318888888891</v>
      </c>
      <c r="T3462" s="14">
        <f t="shared" si="219"/>
        <v>41866.318888888891</v>
      </c>
    </row>
    <row r="3463" spans="1:20" ht="48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8261</v>
      </c>
      <c r="O3463" s="13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8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8261</v>
      </c>
      <c r="O3464" s="13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8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8261</v>
      </c>
      <c r="O3465" s="13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48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8261</v>
      </c>
      <c r="O3466" s="13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8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8261</v>
      </c>
      <c r="O3467" s="13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32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8261</v>
      </c>
      <c r="O3468" s="13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ht="16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8261</v>
      </c>
      <c r="O3469" s="13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8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8261</v>
      </c>
      <c r="O3470" s="13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42605.55704861111</v>
      </c>
      <c r="T3470" s="14">
        <f t="shared" si="219"/>
        <v>42633.916666666664</v>
      </c>
    </row>
    <row r="3471" spans="1:20" ht="48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8261</v>
      </c>
      <c r="O3471" s="13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32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8261</v>
      </c>
      <c r="O3472" s="13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48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8261</v>
      </c>
      <c r="O3473" s="13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41841.61215277778</v>
      </c>
      <c r="T3473" s="14">
        <f t="shared" si="219"/>
        <v>41882.625</v>
      </c>
    </row>
    <row r="3474" spans="1:20" ht="48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8261</v>
      </c>
      <c r="O3474" s="13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48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8261</v>
      </c>
      <c r="O3475" s="13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48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8261</v>
      </c>
      <c r="O3476" s="13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8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8261</v>
      </c>
      <c r="O3477" s="13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48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8261</v>
      </c>
      <c r="O3478" s="13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8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8261</v>
      </c>
      <c r="O3479" s="13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8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8261</v>
      </c>
      <c r="O3480" s="13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42053.708587962959</v>
      </c>
      <c r="T3480" s="14">
        <f t="shared" si="219"/>
        <v>42079.666666666664</v>
      </c>
    </row>
    <row r="3481" spans="1:20" ht="48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8261</v>
      </c>
      <c r="O3481" s="13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41781.64675925926</v>
      </c>
      <c r="T3481" s="14">
        <f t="shared" si="219"/>
        <v>41811.64675925926</v>
      </c>
    </row>
    <row r="3482" spans="1:20" ht="48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8261</v>
      </c>
      <c r="O3482" s="13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48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8261</v>
      </c>
      <c r="O3483" s="13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41989.039212962962</v>
      </c>
      <c r="T3483" s="14">
        <f t="shared" si="219"/>
        <v>42006.039212962962</v>
      </c>
    </row>
    <row r="3484" spans="1:20" ht="48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8261</v>
      </c>
      <c r="O3484" s="13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8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8261</v>
      </c>
      <c r="O3485" s="13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48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8261</v>
      </c>
      <c r="O3486" s="13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48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8261</v>
      </c>
      <c r="O3487" s="13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8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8261</v>
      </c>
      <c r="O3488" s="13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48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8261</v>
      </c>
      <c r="O3489" s="13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48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8261</v>
      </c>
      <c r="O3490" s="13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48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8261</v>
      </c>
      <c r="O3491" s="13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48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8261</v>
      </c>
      <c r="O3492" s="13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48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8261</v>
      </c>
      <c r="O3493" s="13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8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8261</v>
      </c>
      <c r="O3494" s="13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48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8261</v>
      </c>
      <c r="O3495" s="13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48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8261</v>
      </c>
      <c r="O3496" s="13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48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8261</v>
      </c>
      <c r="O3497" s="13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41915.554502314808</v>
      </c>
      <c r="T3497" s="14">
        <f t="shared" si="219"/>
        <v>41944.512499999997</v>
      </c>
    </row>
    <row r="3498" spans="1:20" ht="48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8261</v>
      </c>
      <c r="O3498" s="13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48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8261</v>
      </c>
      <c r="O3499" s="13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42511.53361111111</v>
      </c>
      <c r="T3499" s="14">
        <f t="shared" si="219"/>
        <v>42523.708333333336</v>
      </c>
    </row>
    <row r="3500" spans="1:20" ht="48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8261</v>
      </c>
      <c r="O3500" s="13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48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8261</v>
      </c>
      <c r="O3501" s="13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48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8261</v>
      </c>
      <c r="O3502" s="13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42419.711087962962</v>
      </c>
      <c r="T3502" s="14">
        <f t="shared" si="219"/>
        <v>42435.999305555553</v>
      </c>
    </row>
    <row r="3503" spans="1:20" ht="48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8261</v>
      </c>
      <c r="O3503" s="13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48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8261</v>
      </c>
      <c r="O3504" s="13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8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8261</v>
      </c>
      <c r="O3505" s="13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48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8261</v>
      </c>
      <c r="O3506" s="13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96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8261</v>
      </c>
      <c r="O3507" s="13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48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8261</v>
      </c>
      <c r="O3508" s="13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32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8261</v>
      </c>
      <c r="O3509" s="13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48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8261</v>
      </c>
      <c r="O3510" s="13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48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8261</v>
      </c>
      <c r="O3511" s="13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48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8261</v>
      </c>
      <c r="O3512" s="13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8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8261</v>
      </c>
      <c r="O3513" s="13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48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8261</v>
      </c>
      <c r="O3514" s="13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48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8261</v>
      </c>
      <c r="O3515" s="13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8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8261</v>
      </c>
      <c r="O3516" s="13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8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8261</v>
      </c>
      <c r="O3517" s="13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48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8261</v>
      </c>
      <c r="O3518" s="13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8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8261</v>
      </c>
      <c r="O3519" s="13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41794.609189814808</v>
      </c>
      <c r="T3519" s="14">
        <f t="shared" si="219"/>
        <v>41824.25</v>
      </c>
    </row>
    <row r="3520" spans="1:20" ht="48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8261</v>
      </c>
      <c r="O3520" s="13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8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8261</v>
      </c>
      <c r="O3521" s="13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32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8261</v>
      </c>
      <c r="O3522" s="13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48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8261</v>
      </c>
      <c r="O3523" s="13">
        <f t="shared" ref="O3523:O3586" si="220">(E3523/D3523)*100</f>
        <v>169.42857142857144</v>
      </c>
      <c r="P3523" s="8">
        <f t="shared" ref="P3523:P3586" si="221">IFERROR(E3523/L3523,0)</f>
        <v>45.615384615384613</v>
      </c>
      <c r="Q3523" t="s">
        <v>8317</v>
      </c>
      <c r="R3523" t="s">
        <v>8318</v>
      </c>
      <c r="S3523" s="14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8261</v>
      </c>
      <c r="O3524" s="13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8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8261</v>
      </c>
      <c r="O3525" s="13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48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8261</v>
      </c>
      <c r="O3526" s="13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8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8261</v>
      </c>
      <c r="O3527" s="13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48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8261</v>
      </c>
      <c r="O3528" s="13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48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8261</v>
      </c>
      <c r="O3529" s="13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8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8261</v>
      </c>
      <c r="O3530" s="13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48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8261</v>
      </c>
      <c r="O3531" s="13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48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8261</v>
      </c>
      <c r="O3532" s="13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ht="16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8261</v>
      </c>
      <c r="O3533" s="13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48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8261</v>
      </c>
      <c r="O3534" s="13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48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8261</v>
      </c>
      <c r="O3535" s="13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42319.594525462962</v>
      </c>
    </row>
    <row r="3536" spans="1:20" ht="32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8261</v>
      </c>
      <c r="O3536" s="13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8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8261</v>
      </c>
      <c r="O3537" s="13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42248.431828703702</v>
      </c>
      <c r="T3537" s="14">
        <f t="shared" si="223"/>
        <v>42279.541666666664</v>
      </c>
    </row>
    <row r="3538" spans="1:20" ht="48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8261</v>
      </c>
      <c r="O3538" s="13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48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8261</v>
      </c>
      <c r="O3539" s="13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41923.146018518521</v>
      </c>
      <c r="T3539" s="14">
        <f t="shared" si="223"/>
        <v>41960.124305555553</v>
      </c>
    </row>
    <row r="3540" spans="1:20" ht="48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8261</v>
      </c>
      <c r="O3540" s="13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48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8261</v>
      </c>
      <c r="O3541" s="13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48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8261</v>
      </c>
      <c r="O3542" s="13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48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8261</v>
      </c>
      <c r="O3543" s="13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48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8261</v>
      </c>
      <c r="O3544" s="13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8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8261</v>
      </c>
      <c r="O3545" s="13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32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8261</v>
      </c>
      <c r="O3546" s="13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48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8261</v>
      </c>
      <c r="O3547" s="13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48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8261</v>
      </c>
      <c r="O3548" s="13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8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8261</v>
      </c>
      <c r="O3549" s="13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8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8261</v>
      </c>
      <c r="O3550" s="13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48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8261</v>
      </c>
      <c r="O3551" s="13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48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8261</v>
      </c>
      <c r="O3552" s="13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48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8261</v>
      </c>
      <c r="O3553" s="13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48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8261</v>
      </c>
      <c r="O3554" s="13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48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8261</v>
      </c>
      <c r="O3555" s="13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8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8261</v>
      </c>
      <c r="O3556" s="13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48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8261</v>
      </c>
      <c r="O3557" s="13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42691.275393518517</v>
      </c>
    </row>
    <row r="3558" spans="1:20" ht="48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8261</v>
      </c>
      <c r="O3558" s="13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48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8261</v>
      </c>
      <c r="O3559" s="13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8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8261</v>
      </c>
      <c r="O3560" s="13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48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8261</v>
      </c>
      <c r="O3561" s="13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48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8261</v>
      </c>
      <c r="O3562" s="13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</v>
      </c>
      <c r="T3562" s="14">
        <f t="shared" si="223"/>
        <v>42150.906249999993</v>
      </c>
    </row>
    <row r="3563" spans="1:20" ht="112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8261</v>
      </c>
      <c r="O3563" s="13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42221.566666666666</v>
      </c>
    </row>
    <row r="3564" spans="1:20" ht="48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8261</v>
      </c>
      <c r="O3564" s="13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48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8261</v>
      </c>
      <c r="O3565" s="13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32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8261</v>
      </c>
      <c r="O3566" s="13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42236.414918981478</v>
      </c>
      <c r="T3566" s="14">
        <f t="shared" si="223"/>
        <v>42282.458333333336</v>
      </c>
    </row>
    <row r="3567" spans="1:20" ht="48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8261</v>
      </c>
      <c r="O3567" s="13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48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8261</v>
      </c>
      <c r="O3568" s="13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48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8261</v>
      </c>
      <c r="O3569" s="13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8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8261</v>
      </c>
      <c r="O3570" s="13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8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8261</v>
      </c>
      <c r="O3571" s="13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8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8261</v>
      </c>
      <c r="O3572" s="13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</v>
      </c>
      <c r="T3572" s="14">
        <f t="shared" si="223"/>
        <v>42004.083333333336</v>
      </c>
    </row>
    <row r="3573" spans="1:20" ht="48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8261</v>
      </c>
      <c r="O3573" s="13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32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8261</v>
      </c>
      <c r="O3574" s="13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32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8261</v>
      </c>
      <c r="O3575" s="13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48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8261</v>
      </c>
      <c r="O3576" s="13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41926.734351851854</v>
      </c>
      <c r="T3576" s="14">
        <f t="shared" si="223"/>
        <v>41956.776018518511</v>
      </c>
    </row>
    <row r="3577" spans="1:20" ht="48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8261</v>
      </c>
      <c r="O3577" s="13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8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8261</v>
      </c>
      <c r="O3578" s="13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8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8261</v>
      </c>
      <c r="O3579" s="13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8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8261</v>
      </c>
      <c r="O3580" s="13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48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8261</v>
      </c>
      <c r="O3581" s="13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8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8261</v>
      </c>
      <c r="O3582" s="13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48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8261</v>
      </c>
      <c r="O3583" s="13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8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8261</v>
      </c>
      <c r="O3584" s="13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48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8261</v>
      </c>
      <c r="O3585" s="13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96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8261</v>
      </c>
      <c r="O3586" s="13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8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8261</v>
      </c>
      <c r="O3587" s="13">
        <f t="shared" ref="O3587:O3650" si="224">(E3587/D3587)*100</f>
        <v>119.11764705882352</v>
      </c>
      <c r="P3587" s="8">
        <f t="shared" ref="P3587:P3650" si="225">IFERROR(E3587/L3587,0)</f>
        <v>176.08695652173913</v>
      </c>
      <c r="Q3587" t="s">
        <v>8317</v>
      </c>
      <c r="R3587" t="s">
        <v>8318</v>
      </c>
      <c r="S3587" s="14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8261</v>
      </c>
      <c r="O3588" s="13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8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8261</v>
      </c>
      <c r="O3589" s="13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8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8261</v>
      </c>
      <c r="O3590" s="13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8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8261</v>
      </c>
      <c r="O3591" s="13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48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8261</v>
      </c>
      <c r="O3592" s="13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48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8261</v>
      </c>
      <c r="O3593" s="13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8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8261</v>
      </c>
      <c r="O3594" s="13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8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8261</v>
      </c>
      <c r="O3595" s="13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48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8261</v>
      </c>
      <c r="O3596" s="13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32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8261</v>
      </c>
      <c r="O3597" s="13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8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8261</v>
      </c>
      <c r="O3598" s="13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32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8261</v>
      </c>
      <c r="O3599" s="13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8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8261</v>
      </c>
      <c r="O3600" s="13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8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8261</v>
      </c>
      <c r="O3601" s="13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32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8261</v>
      </c>
      <c r="O3602" s="13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8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8261</v>
      </c>
      <c r="O3603" s="13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48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8261</v>
      </c>
      <c r="O3604" s="13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48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8261</v>
      </c>
      <c r="O3605" s="13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48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8261</v>
      </c>
      <c r="O3606" s="13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48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8261</v>
      </c>
      <c r="O3607" s="13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48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8261</v>
      </c>
      <c r="O3608" s="13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32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8261</v>
      </c>
      <c r="O3609" s="13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48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8261</v>
      </c>
      <c r="O3610" s="13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42506.501041666663</v>
      </c>
      <c r="T3610" s="14">
        <f t="shared" si="227"/>
        <v>42538.374999999993</v>
      </c>
    </row>
    <row r="3611" spans="1:20" ht="48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8261</v>
      </c>
      <c r="O3611" s="13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42429.783391203702</v>
      </c>
      <c r="T3611" s="14">
        <f t="shared" si="227"/>
        <v>42459.741724537038</v>
      </c>
    </row>
    <row r="3612" spans="1:20" ht="48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8261</v>
      </c>
      <c r="O3612" s="13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48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8261</v>
      </c>
      <c r="O3613" s="13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8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8261</v>
      </c>
      <c r="O3614" s="13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41789.518645833326</v>
      </c>
      <c r="T3614" s="14">
        <f t="shared" si="227"/>
        <v>41799.518645833326</v>
      </c>
    </row>
    <row r="3615" spans="1:20" ht="32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8261</v>
      </c>
      <c r="O3615" s="13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8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8261</v>
      </c>
      <c r="O3616" s="13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48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8261</v>
      </c>
      <c r="O3617" s="13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48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8261</v>
      </c>
      <c r="O3618" s="13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48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8261</v>
      </c>
      <c r="O3619" s="13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48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8261</v>
      </c>
      <c r="O3620" s="13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48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8261</v>
      </c>
      <c r="O3621" s="13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42660.923912037033</v>
      </c>
      <c r="T3621" s="14">
        <f t="shared" si="227"/>
        <v>42693.708333333336</v>
      </c>
    </row>
    <row r="3622" spans="1:20" ht="48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8261</v>
      </c>
      <c r="O3622" s="13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48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8261</v>
      </c>
      <c r="O3623" s="13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32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8261</v>
      </c>
      <c r="O3624" s="13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32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8261</v>
      </c>
      <c r="O3625" s="13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80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8261</v>
      </c>
      <c r="O3626" s="13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42545.56585648148</v>
      </c>
      <c r="T3626" s="14">
        <f t="shared" si="227"/>
        <v>42605.56585648148</v>
      </c>
    </row>
    <row r="3627" spans="1:20" ht="48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8261</v>
      </c>
      <c r="O3627" s="13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48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8261</v>
      </c>
      <c r="O3628" s="13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48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8261</v>
      </c>
      <c r="O3629" s="13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48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8295</v>
      </c>
      <c r="O3630" s="13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48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8295</v>
      </c>
      <c r="O3631" s="13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48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8295</v>
      </c>
      <c r="O3632" s="13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48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8295</v>
      </c>
      <c r="O3633" s="13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48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8295</v>
      </c>
      <c r="O3634" s="13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8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8295</v>
      </c>
      <c r="O3635" s="13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48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8295</v>
      </c>
      <c r="O3636" s="13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32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8295</v>
      </c>
      <c r="O3637" s="13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8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8295</v>
      </c>
      <c r="O3638" s="13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4">
        <f t="shared" si="226"/>
        <v>42226.486446759256</v>
      </c>
      <c r="T3638" s="14">
        <f t="shared" si="227"/>
        <v>42261.486446759256</v>
      </c>
    </row>
    <row r="3639" spans="1:20" ht="64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8295</v>
      </c>
      <c r="O3639" s="13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32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8295</v>
      </c>
      <c r="O3640" s="13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48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8295</v>
      </c>
      <c r="O3641" s="13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80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8295</v>
      </c>
      <c r="O3642" s="13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48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8295</v>
      </c>
      <c r="O3643" s="13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4">
        <f t="shared" si="226"/>
        <v>41899.41873842592</v>
      </c>
      <c r="T3643" s="14">
        <f t="shared" si="227"/>
        <v>41917</v>
      </c>
    </row>
    <row r="3644" spans="1:20" ht="64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8295</v>
      </c>
      <c r="O3644" s="13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8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8295</v>
      </c>
      <c r="O3645" s="13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8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8295</v>
      </c>
      <c r="O3646" s="13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48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8295</v>
      </c>
      <c r="O3647" s="13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8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8295</v>
      </c>
      <c r="O3648" s="13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48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8295</v>
      </c>
      <c r="O3649" s="13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32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8261</v>
      </c>
      <c r="O3650" s="13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8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8261</v>
      </c>
      <c r="O3651" s="13">
        <f t="shared" ref="O3651:O3714" si="228">(E3651/D3651)*100</f>
        <v>104</v>
      </c>
      <c r="P3651" s="8">
        <f t="shared" ref="P3651:P3714" si="229">IFERROR(E3651/L3651,0)</f>
        <v>97.5</v>
      </c>
      <c r="Q3651" t="s">
        <v>8317</v>
      </c>
      <c r="R3651" t="s">
        <v>8318</v>
      </c>
      <c r="S3651" s="14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8261</v>
      </c>
      <c r="O3652" s="13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32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8261</v>
      </c>
      <c r="O3653" s="13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48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8261</v>
      </c>
      <c r="O3654" s="13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48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8261</v>
      </c>
      <c r="O3655" s="13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48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8261</v>
      </c>
      <c r="O3656" s="13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48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8261</v>
      </c>
      <c r="O3657" s="13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48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8261</v>
      </c>
      <c r="O3658" s="13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42737.701805555553</v>
      </c>
      <c r="T3658" s="14">
        <f t="shared" si="231"/>
        <v>42767.749305555553</v>
      </c>
    </row>
    <row r="3659" spans="1:20" ht="48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8261</v>
      </c>
      <c r="O3659" s="13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42499.4215162037</v>
      </c>
      <c r="T3659" s="14">
        <f t="shared" si="231"/>
        <v>42522.695833333331</v>
      </c>
    </row>
    <row r="3660" spans="1:20" ht="32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8261</v>
      </c>
      <c r="O3660" s="13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8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8261</v>
      </c>
      <c r="O3661" s="13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48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8261</v>
      </c>
      <c r="O3662" s="13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48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8261</v>
      </c>
      <c r="O3663" s="13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48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8261</v>
      </c>
      <c r="O3664" s="13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48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8261</v>
      </c>
      <c r="O3665" s="13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48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8261</v>
      </c>
      <c r="O3666" s="13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48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8261</v>
      </c>
      <c r="O3667" s="13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16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8261</v>
      </c>
      <c r="O3668" s="13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48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8261</v>
      </c>
      <c r="O3669" s="13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42173.761793981474</v>
      </c>
      <c r="T3669" s="14">
        <f t="shared" si="231"/>
        <v>42203.761793981474</v>
      </c>
    </row>
    <row r="3670" spans="1:20" ht="48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8261</v>
      </c>
      <c r="O3670" s="13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48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8261</v>
      </c>
      <c r="O3671" s="13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48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8261</v>
      </c>
      <c r="O3672" s="13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48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8261</v>
      </c>
      <c r="O3673" s="13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48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8261</v>
      </c>
      <c r="O3674" s="13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8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8261</v>
      </c>
      <c r="O3675" s="13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48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8261</v>
      </c>
      <c r="O3676" s="13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48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8261</v>
      </c>
      <c r="O3677" s="13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48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8261</v>
      </c>
      <c r="O3678" s="13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32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8261</v>
      </c>
      <c r="O3679" s="13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41802.365949074076</v>
      </c>
      <c r="T3679" s="14">
        <f t="shared" si="231"/>
        <v>41822.957638888889</v>
      </c>
    </row>
    <row r="3680" spans="1:20" ht="32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8261</v>
      </c>
      <c r="O3680" s="13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48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8261</v>
      </c>
      <c r="O3681" s="13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32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8261</v>
      </c>
      <c r="O3682" s="13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42627.245763888888</v>
      </c>
      <c r="T3682" s="14">
        <f t="shared" si="231"/>
        <v>42648.245763888888</v>
      </c>
    </row>
    <row r="3683" spans="1:20" ht="64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8261</v>
      </c>
      <c r="O3683" s="13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8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8261</v>
      </c>
      <c r="O3684" s="13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8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8261</v>
      </c>
      <c r="O3685" s="13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48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8261</v>
      </c>
      <c r="O3686" s="13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8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8261</v>
      </c>
      <c r="O3687" s="13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8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8261</v>
      </c>
      <c r="O3688" s="13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48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8261</v>
      </c>
      <c r="O3689" s="13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48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8261</v>
      </c>
      <c r="O3690" s="13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48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8261</v>
      </c>
      <c r="O3691" s="13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48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8261</v>
      </c>
      <c r="O3692" s="13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</v>
      </c>
      <c r="T3692" s="14">
        <f t="shared" si="231"/>
        <v>41970.431516203702</v>
      </c>
    </row>
    <row r="3693" spans="1:20" ht="32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8261</v>
      </c>
      <c r="O3693" s="13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32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8261</v>
      </c>
      <c r="O3694" s="13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48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8261</v>
      </c>
      <c r="O3695" s="13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48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8261</v>
      </c>
      <c r="O3696" s="13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64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8261</v>
      </c>
      <c r="O3697" s="13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8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8261</v>
      </c>
      <c r="O3698" s="13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48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8261</v>
      </c>
      <c r="O3699" s="13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32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8261</v>
      </c>
      <c r="O3700" s="13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48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8261</v>
      </c>
      <c r="O3701" s="13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32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8261</v>
      </c>
      <c r="O3702" s="13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48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8261</v>
      </c>
      <c r="O3703" s="13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48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8261</v>
      </c>
      <c r="O3704" s="13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48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8261</v>
      </c>
      <c r="O3705" s="13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48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8261</v>
      </c>
      <c r="O3706" s="13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48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8261</v>
      </c>
      <c r="O3707" s="13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8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8261</v>
      </c>
      <c r="O3708" s="13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32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8261</v>
      </c>
      <c r="O3709" s="13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48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8261</v>
      </c>
      <c r="O3710" s="13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41809.933865740742</v>
      </c>
      <c r="T3710" s="14">
        <f t="shared" si="231"/>
        <v>41823.933865740742</v>
      </c>
    </row>
    <row r="3711" spans="1:20" ht="48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8261</v>
      </c>
      <c r="O3711" s="13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32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8261</v>
      </c>
      <c r="O3712" s="13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32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8261</v>
      </c>
      <c r="O3713" s="13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48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8261</v>
      </c>
      <c r="O3714" s="13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42133.963738425919</v>
      </c>
      <c r="T3714" s="14">
        <f t="shared" si="231"/>
        <v>42155.082638888889</v>
      </c>
    </row>
    <row r="3715" spans="1:20" ht="48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8261</v>
      </c>
      <c r="O3715" s="13">
        <f t="shared" ref="O3715:O3778" si="232">(E3715/D3715)*100</f>
        <v>101.49999999999999</v>
      </c>
      <c r="P3715" s="8">
        <f t="shared" ref="P3715:P3778" si="233">IFERROR(E3715/L3715,0)</f>
        <v>106.84210526315789</v>
      </c>
      <c r="Q3715" t="s">
        <v>8317</v>
      </c>
      <c r="R3715" t="s">
        <v>8318</v>
      </c>
      <c r="S3715" s="14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8261</v>
      </c>
      <c r="O3716" s="13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42118.347997685181</v>
      </c>
      <c r="T3716" s="14">
        <f t="shared" si="235"/>
        <v>42149.957638888889</v>
      </c>
    </row>
    <row r="3717" spans="1:20" ht="48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8261</v>
      </c>
      <c r="O3717" s="13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8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8261</v>
      </c>
      <c r="O3718" s="13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8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8261</v>
      </c>
      <c r="O3719" s="13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8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8261</v>
      </c>
      <c r="O3720" s="13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32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8261</v>
      </c>
      <c r="O3721" s="13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32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8261</v>
      </c>
      <c r="O3722" s="13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48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8261</v>
      </c>
      <c r="O3723" s="13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64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8261</v>
      </c>
      <c r="O3724" s="13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32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8261</v>
      </c>
      <c r="O3725" s="13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41943.544699074067</v>
      </c>
      <c r="T3725" s="14">
        <f t="shared" si="235"/>
        <v>41973.586365740739</v>
      </c>
    </row>
    <row r="3726" spans="1:20" ht="48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8261</v>
      </c>
      <c r="O3726" s="13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42465.283101851848</v>
      </c>
      <c r="T3726" s="14">
        <f t="shared" si="235"/>
        <v>42494.749999999993</v>
      </c>
    </row>
    <row r="3727" spans="1:20" ht="48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8261</v>
      </c>
      <c r="O3727" s="13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8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8261</v>
      </c>
      <c r="O3728" s="13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42461.932534722218</v>
      </c>
      <c r="T3728" s="14">
        <f t="shared" si="235"/>
        <v>42489.666666666664</v>
      </c>
    </row>
    <row r="3729" spans="1:20" ht="48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8261</v>
      </c>
      <c r="O3729" s="13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32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8261</v>
      </c>
      <c r="O3730" s="13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48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8261</v>
      </c>
      <c r="O3731" s="13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8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8261</v>
      </c>
      <c r="O3732" s="13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48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8261</v>
      </c>
      <c r="O3733" s="13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32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8261</v>
      </c>
      <c r="O3734" s="13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8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8261</v>
      </c>
      <c r="O3735" s="13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48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8261</v>
      </c>
      <c r="O3736" s="13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32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8261</v>
      </c>
      <c r="O3737" s="13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8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8261</v>
      </c>
      <c r="O3738" s="13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32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8261</v>
      </c>
      <c r="O3739" s="13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32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8261</v>
      </c>
      <c r="O3740" s="13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48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8261</v>
      </c>
      <c r="O3741" s="13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48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8261</v>
      </c>
      <c r="O3742" s="13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8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8261</v>
      </c>
      <c r="O3743" s="13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48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8261</v>
      </c>
      <c r="O3744" s="13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32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8261</v>
      </c>
      <c r="O3745" s="13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48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8261</v>
      </c>
      <c r="O3746" s="13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8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8261</v>
      </c>
      <c r="O3747" s="13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41831.489606481475</v>
      </c>
      <c r="T3747" s="14">
        <f t="shared" si="235"/>
        <v>41861.489606481475</v>
      </c>
    </row>
    <row r="3748" spans="1:20" ht="16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8261</v>
      </c>
      <c r="O3748" s="13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32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8261</v>
      </c>
      <c r="O3749" s="13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48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8295</v>
      </c>
      <c r="O3750" s="13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8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8295</v>
      </c>
      <c r="O3751" s="13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96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8295</v>
      </c>
      <c r="O3752" s="13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8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8295</v>
      </c>
      <c r="O3753" s="13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42462.785567129627</v>
      </c>
    </row>
    <row r="3754" spans="1:20" ht="64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8295</v>
      </c>
      <c r="O3754" s="13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48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8295</v>
      </c>
      <c r="O3755" s="13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8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8295</v>
      </c>
      <c r="O3756" s="13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48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8295</v>
      </c>
      <c r="O3757" s="13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48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8295</v>
      </c>
      <c r="O3758" s="13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8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8295</v>
      </c>
      <c r="O3759" s="13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32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8295</v>
      </c>
      <c r="O3760" s="13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41747.263171296298</v>
      </c>
      <c r="T3760" s="14">
        <f t="shared" si="235"/>
        <v>41778</v>
      </c>
    </row>
    <row r="3761" spans="1:20" ht="32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8295</v>
      </c>
      <c r="O3761" s="13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48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8295</v>
      </c>
      <c r="O3762" s="13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48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8295</v>
      </c>
      <c r="O3763" s="13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8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8295</v>
      </c>
      <c r="O3764" s="13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32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8295</v>
      </c>
      <c r="O3765" s="13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8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8295</v>
      </c>
      <c r="O3766" s="13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42518.816666666666</v>
      </c>
    </row>
    <row r="3767" spans="1:20" ht="48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8295</v>
      </c>
      <c r="O3767" s="13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32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8295</v>
      </c>
      <c r="O3768" s="13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48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8295</v>
      </c>
      <c r="O3769" s="13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48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8295</v>
      </c>
      <c r="O3770" s="13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8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8295</v>
      </c>
      <c r="O3771" s="13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48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8295</v>
      </c>
      <c r="O3772" s="13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32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8295</v>
      </c>
      <c r="O3773" s="13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8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8295</v>
      </c>
      <c r="O3774" s="13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32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8295</v>
      </c>
      <c r="O3775" s="13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42655.796840277777</v>
      </c>
      <c r="T3775" s="14">
        <f t="shared" si="235"/>
        <v>42688.880555555552</v>
      </c>
    </row>
    <row r="3776" spans="1:20" ht="48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8295</v>
      </c>
      <c r="O3776" s="13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8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8295</v>
      </c>
      <c r="O3777" s="13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64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8295</v>
      </c>
      <c r="O3778" s="13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8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8295</v>
      </c>
      <c r="O3779" s="13">
        <f t="shared" ref="O3779:O3842" si="236">(E3779/D3779)*100</f>
        <v>143.19999999999999</v>
      </c>
      <c r="P3779" s="8">
        <f t="shared" ref="P3779:P3842" si="237">IFERROR(E3779/L3779,0)</f>
        <v>48.542372881355931</v>
      </c>
      <c r="Q3779" t="s">
        <v>8317</v>
      </c>
      <c r="R3779" t="s">
        <v>8359</v>
      </c>
      <c r="S3779" s="14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8295</v>
      </c>
      <c r="O3780" s="13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32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8295</v>
      </c>
      <c r="O3781" s="13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42455.485416666663</v>
      </c>
    </row>
    <row r="3782" spans="1:20" ht="48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8295</v>
      </c>
      <c r="O3782" s="13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42198.629166666666</v>
      </c>
    </row>
    <row r="3783" spans="1:20" ht="48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8295</v>
      </c>
      <c r="O3783" s="13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48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8295</v>
      </c>
      <c r="O3784" s="13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42546.653900462959</v>
      </c>
      <c r="T3784" s="14">
        <f t="shared" si="239"/>
        <v>42575.749999999993</v>
      </c>
    </row>
    <row r="3785" spans="1:20" ht="48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8295</v>
      </c>
      <c r="O3785" s="13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48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8295</v>
      </c>
      <c r="O3786" s="13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48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8295</v>
      </c>
      <c r="O3787" s="13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8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8295</v>
      </c>
      <c r="O3788" s="13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8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8295</v>
      </c>
      <c r="O3789" s="13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80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8295</v>
      </c>
      <c r="O3790" s="13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8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8295</v>
      </c>
      <c r="O3791" s="13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48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8295</v>
      </c>
      <c r="O3792" s="13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32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8295</v>
      </c>
      <c r="O3793" s="13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32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8295</v>
      </c>
      <c r="O3794" s="13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48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8295</v>
      </c>
      <c r="O3795" s="13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48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8295</v>
      </c>
      <c r="O3796" s="13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8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8295</v>
      </c>
      <c r="O3797" s="13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48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8295</v>
      </c>
      <c r="O3798" s="13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48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8295</v>
      </c>
      <c r="O3799" s="13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48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8295</v>
      </c>
      <c r="O3800" s="13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41831.514444444438</v>
      </c>
      <c r="T3800" s="14">
        <f t="shared" si="239"/>
        <v>41861.514444444438</v>
      </c>
    </row>
    <row r="3801" spans="1:20" ht="32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8295</v>
      </c>
      <c r="O3801" s="13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48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8295</v>
      </c>
      <c r="O3802" s="13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8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8295</v>
      </c>
      <c r="O3803" s="13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8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8295</v>
      </c>
      <c r="O3804" s="13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32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8295</v>
      </c>
      <c r="O3805" s="13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48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8295</v>
      </c>
      <c r="O3806" s="13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8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8295</v>
      </c>
      <c r="O3807" s="13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48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8295</v>
      </c>
      <c r="O3808" s="13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48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8295</v>
      </c>
      <c r="O3809" s="13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8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8261</v>
      </c>
      <c r="O3810" s="13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48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8261</v>
      </c>
      <c r="O3811" s="13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48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8261</v>
      </c>
      <c r="O3812" s="13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48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8261</v>
      </c>
      <c r="O3813" s="13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48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8261</v>
      </c>
      <c r="O3814" s="13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48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8261</v>
      </c>
      <c r="O3815" s="13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48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8261</v>
      </c>
      <c r="O3816" s="13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32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8261</v>
      </c>
      <c r="O3817" s="13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64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8261</v>
      </c>
      <c r="O3818" s="13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48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8261</v>
      </c>
      <c r="O3819" s="13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8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8261</v>
      </c>
      <c r="O3820" s="13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32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8261</v>
      </c>
      <c r="O3821" s="13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8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8261</v>
      </c>
      <c r="O3822" s="13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48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8261</v>
      </c>
      <c r="O3823" s="13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48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8261</v>
      </c>
      <c r="O3824" s="13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48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8261</v>
      </c>
      <c r="O3825" s="13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48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8261</v>
      </c>
      <c r="O3826" s="13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48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8261</v>
      </c>
      <c r="O3827" s="13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32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8261</v>
      </c>
      <c r="O3828" s="13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64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8261</v>
      </c>
      <c r="O3829" s="13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48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8261</v>
      </c>
      <c r="O3830" s="13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</v>
      </c>
    </row>
    <row r="3831" spans="1:20" ht="48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8261</v>
      </c>
      <c r="O3831" s="13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8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8261</v>
      </c>
      <c r="O3832" s="13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48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8261</v>
      </c>
      <c r="O3833" s="13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48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8261</v>
      </c>
      <c r="O3834" s="13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48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8261</v>
      </c>
      <c r="O3835" s="13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41963.664027777777</v>
      </c>
      <c r="T3835" s="14">
        <f t="shared" si="239"/>
        <v>41974.589583333327</v>
      </c>
    </row>
    <row r="3836" spans="1:20" ht="48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8261</v>
      </c>
      <c r="O3836" s="13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48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8261</v>
      </c>
      <c r="O3837" s="13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8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8261</v>
      </c>
      <c r="O3838" s="13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32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8261</v>
      </c>
      <c r="O3839" s="13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48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8261</v>
      </c>
      <c r="O3840" s="13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48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8261</v>
      </c>
      <c r="O3841" s="13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42154.934305555558</v>
      </c>
      <c r="T3841" s="14">
        <f t="shared" si="239"/>
        <v>42214.934305555558</v>
      </c>
    </row>
    <row r="3842" spans="1:20" ht="48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8261</v>
      </c>
      <c r="O3842" s="13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48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8261</v>
      </c>
      <c r="O3843" s="13">
        <f t="shared" ref="O3843:O3906" si="240">(E3843/D3843)*100</f>
        <v>8.7200000000000006</v>
      </c>
      <c r="P3843" s="8">
        <f t="shared" ref="P3843:P3906" si="241">IFERROR(E3843/L3843,0)</f>
        <v>25.647058823529413</v>
      </c>
      <c r="Q3843" t="s">
        <v>8317</v>
      </c>
      <c r="R3843" t="s">
        <v>8318</v>
      </c>
      <c r="S3843" s="14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8261</v>
      </c>
      <c r="O3844" s="13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48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8261</v>
      </c>
      <c r="O3845" s="13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48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8261</v>
      </c>
      <c r="O3846" s="13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64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8261</v>
      </c>
      <c r="O3847" s="13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42248.418680555558</v>
      </c>
      <c r="T3847" s="14">
        <f t="shared" si="243"/>
        <v>42278.418680555558</v>
      </c>
    </row>
    <row r="3848" spans="1:20" ht="48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8261</v>
      </c>
      <c r="O3848" s="13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8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8261</v>
      </c>
      <c r="O3849" s="13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48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8261</v>
      </c>
      <c r="O3850" s="13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48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8261</v>
      </c>
      <c r="O3851" s="13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32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8261</v>
      </c>
      <c r="O3852" s="13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8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8261</v>
      </c>
      <c r="O3853" s="13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8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8261</v>
      </c>
      <c r="O3854" s="13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32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8261</v>
      </c>
      <c r="O3855" s="13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32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8261</v>
      </c>
      <c r="O3856" s="13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48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8261</v>
      </c>
      <c r="O3857" s="13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48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8261</v>
      </c>
      <c r="O3858" s="13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48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8261</v>
      </c>
      <c r="O3859" s="13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48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8261</v>
      </c>
      <c r="O3860" s="13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42128.222731481474</v>
      </c>
      <c r="T3860" s="14">
        <f t="shared" si="243"/>
        <v>42146.666666666664</v>
      </c>
    </row>
    <row r="3861" spans="1:20" ht="48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8261</v>
      </c>
      <c r="O3861" s="13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48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8261</v>
      </c>
      <c r="O3862" s="13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41833.452662037038</v>
      </c>
      <c r="T3862" s="14">
        <f t="shared" si="243"/>
        <v>41863.452662037038</v>
      </c>
    </row>
    <row r="3863" spans="1:20" ht="16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8261</v>
      </c>
      <c r="O3863" s="13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32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8261</v>
      </c>
      <c r="O3864" s="13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48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8261</v>
      </c>
      <c r="O3865" s="13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48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8261</v>
      </c>
      <c r="O3866" s="13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8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8261</v>
      </c>
      <c r="O3867" s="13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32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8261</v>
      </c>
      <c r="O3868" s="13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8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8261</v>
      </c>
      <c r="O3869" s="13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ht="16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8295</v>
      </c>
      <c r="O3870" s="13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41865.45144675926</v>
      </c>
      <c r="T3870" s="14">
        <f t="shared" si="243"/>
        <v>41890.45144675926</v>
      </c>
    </row>
    <row r="3871" spans="1:20" ht="32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8295</v>
      </c>
      <c r="O3871" s="13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48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8295</v>
      </c>
      <c r="O3872" s="13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41792.963865740741</v>
      </c>
      <c r="T3872" s="14">
        <f t="shared" si="243"/>
        <v>41822.963865740741</v>
      </c>
    </row>
    <row r="3873" spans="1:20" ht="32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8295</v>
      </c>
      <c r="O3873" s="13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48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8295</v>
      </c>
      <c r="O3874" s="13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48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8295</v>
      </c>
      <c r="O3875" s="13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48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8295</v>
      </c>
      <c r="O3876" s="13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8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8295</v>
      </c>
      <c r="O3877" s="13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48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8295</v>
      </c>
      <c r="O3878" s="13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48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8295</v>
      </c>
      <c r="O3879" s="13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8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8295</v>
      </c>
      <c r="O3880" s="13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8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8295</v>
      </c>
      <c r="O3881" s="13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48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8295</v>
      </c>
      <c r="O3882" s="13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32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8295</v>
      </c>
      <c r="O3883" s="13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48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8295</v>
      </c>
      <c r="O3884" s="13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48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8295</v>
      </c>
      <c r="O3885" s="13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8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8295</v>
      </c>
      <c r="O3886" s="13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8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8295</v>
      </c>
      <c r="O3887" s="13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ht="16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8295</v>
      </c>
      <c r="O3888" s="13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48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8295</v>
      </c>
      <c r="O3889" s="13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48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8261</v>
      </c>
      <c r="O3890" s="13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8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8261</v>
      </c>
      <c r="O3891" s="13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48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8261</v>
      </c>
      <c r="O3892" s="13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32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8261</v>
      </c>
      <c r="O3893" s="13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48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8261</v>
      </c>
      <c r="O3894" s="13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4">
        <f t="shared" si="242"/>
        <v>41867.443946759253</v>
      </c>
      <c r="T3894" s="14">
        <f t="shared" si="243"/>
        <v>41875.083333333328</v>
      </c>
    </row>
    <row r="3895" spans="1:20" ht="48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8261</v>
      </c>
      <c r="O3895" s="13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48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8261</v>
      </c>
      <c r="O3896" s="13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48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8261</v>
      </c>
      <c r="O3897" s="13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48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8261</v>
      </c>
      <c r="O3898" s="13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48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8261</v>
      </c>
      <c r="O3899" s="13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64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8261</v>
      </c>
      <c r="O3900" s="13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8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8261</v>
      </c>
      <c r="O3901" s="13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41843.566678240742</v>
      </c>
      <c r="T3901" s="14">
        <f t="shared" si="243"/>
        <v>41863.566678240742</v>
      </c>
    </row>
    <row r="3902" spans="1:20" ht="32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8261</v>
      </c>
      <c r="O3902" s="13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48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8261</v>
      </c>
      <c r="O3903" s="13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42317.618043981478</v>
      </c>
      <c r="T3903" s="14">
        <f t="shared" si="243"/>
        <v>42357.618043981478</v>
      </c>
    </row>
    <row r="3904" spans="1:20" ht="48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8261</v>
      </c>
      <c r="O3904" s="13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48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8261</v>
      </c>
      <c r="O3905" s="13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16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8261</v>
      </c>
      <c r="O3906" s="13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48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8261</v>
      </c>
      <c r="O3907" s="13">
        <f t="shared" ref="O3907:O3970" si="244">(E3907/D3907)*100</f>
        <v>11.533333333333333</v>
      </c>
      <c r="P3907" s="8">
        <f t="shared" ref="P3907:P3970" si="245">IFERROR(E3907/L3907,0)</f>
        <v>24.714285714285715</v>
      </c>
      <c r="Q3907" t="s">
        <v>8317</v>
      </c>
      <c r="R3907" t="s">
        <v>8318</v>
      </c>
      <c r="S3907" s="14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8261</v>
      </c>
      <c r="O3908" s="13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32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8261</v>
      </c>
      <c r="O3909" s="13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48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8261</v>
      </c>
      <c r="O3910" s="13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8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8261</v>
      </c>
      <c r="O3911" s="13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8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8261</v>
      </c>
      <c r="O3912" s="13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8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8261</v>
      </c>
      <c r="O3913" s="13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8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8261</v>
      </c>
      <c r="O3914" s="13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8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8261</v>
      </c>
      <c r="O3915" s="13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48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8261</v>
      </c>
      <c r="O3916" s="13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42114.610601851855</v>
      </c>
      <c r="T3916" s="14">
        <f t="shared" si="247"/>
        <v>42134.749305555553</v>
      </c>
    </row>
    <row r="3917" spans="1:20" ht="48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8261</v>
      </c>
      <c r="O3917" s="13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48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8261</v>
      </c>
      <c r="O3918" s="13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8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8261</v>
      </c>
      <c r="O3919" s="13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48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8261</v>
      </c>
      <c r="O3920" s="13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8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8261</v>
      </c>
      <c r="O3921" s="13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48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8261</v>
      </c>
      <c r="O3922" s="13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42687.220601851848</v>
      </c>
    </row>
    <row r="3923" spans="1:20" ht="48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8261</v>
      </c>
      <c r="O3923" s="13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48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8261</v>
      </c>
      <c r="O3924" s="13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48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8261</v>
      </c>
      <c r="O3925" s="13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8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8261</v>
      </c>
      <c r="O3926" s="13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8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8261</v>
      </c>
      <c r="O3927" s="13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32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8261</v>
      </c>
      <c r="O3928" s="13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48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8261</v>
      </c>
      <c r="O3929" s="13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48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8261</v>
      </c>
      <c r="O3930" s="13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48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8261</v>
      </c>
      <c r="O3931" s="13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48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8261</v>
      </c>
      <c r="O3932" s="13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48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8261</v>
      </c>
      <c r="O3933" s="13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48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8261</v>
      </c>
      <c r="O3934" s="13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48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8261</v>
      </c>
      <c r="O3935" s="13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8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8261</v>
      </c>
      <c r="O3936" s="13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64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8261</v>
      </c>
      <c r="O3937" s="13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42221.448449074072</v>
      </c>
      <c r="T3937" s="14">
        <f t="shared" si="247"/>
        <v>42281.448449074072</v>
      </c>
    </row>
    <row r="3938" spans="1:20" ht="48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8261</v>
      </c>
      <c r="O3938" s="13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8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8261</v>
      </c>
      <c r="O3939" s="13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48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8261</v>
      </c>
      <c r="O3940" s="13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42151.697384259256</v>
      </c>
      <c r="T3940" s="14">
        <f t="shared" si="247"/>
        <v>42182.697384259256</v>
      </c>
    </row>
    <row r="3941" spans="1:20" ht="48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8261</v>
      </c>
      <c r="O3941" s="13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48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8261</v>
      </c>
      <c r="O3942" s="13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48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8261</v>
      </c>
      <c r="O3943" s="13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8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8261</v>
      </c>
      <c r="O3944" s="13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8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8261</v>
      </c>
      <c r="O3945" s="13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48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8261</v>
      </c>
      <c r="O3946" s="13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48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8261</v>
      </c>
      <c r="O3947" s="13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32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8261</v>
      </c>
      <c r="O3948" s="13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48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8261</v>
      </c>
      <c r="O3949" s="13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48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8261</v>
      </c>
      <c r="O3950" s="13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4">
        <f t="shared" si="246"/>
        <v>41829.117164351854</v>
      </c>
      <c r="T3950" s="14">
        <f t="shared" si="247"/>
        <v>41889.117164351854</v>
      </c>
    </row>
    <row r="3951" spans="1:20" ht="48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8261</v>
      </c>
      <c r="O3951" s="13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48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8261</v>
      </c>
      <c r="O3952" s="13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48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8261</v>
      </c>
      <c r="O3953" s="13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48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8261</v>
      </c>
      <c r="O3954" s="13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8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8261</v>
      </c>
      <c r="O3955" s="13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48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8261</v>
      </c>
      <c r="O3956" s="13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48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8261</v>
      </c>
      <c r="O3957" s="13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48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8261</v>
      </c>
      <c r="O3958" s="13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8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8261</v>
      </c>
      <c r="O3959" s="13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42513.76798611111</v>
      </c>
      <c r="T3959" s="14">
        <f t="shared" si="247"/>
        <v>42559.76798611111</v>
      </c>
    </row>
    <row r="3960" spans="1:20" ht="48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8261</v>
      </c>
      <c r="O3960" s="13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41816.742037037031</v>
      </c>
      <c r="T3960" s="14">
        <f t="shared" si="247"/>
        <v>41853.375</v>
      </c>
    </row>
    <row r="3961" spans="1:20" ht="48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8261</v>
      </c>
      <c r="O3961" s="13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48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8261</v>
      </c>
      <c r="O3962" s="13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48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8261</v>
      </c>
      <c r="O3963" s="13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48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8261</v>
      </c>
      <c r="O3964" s="13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48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8261</v>
      </c>
      <c r="O3965" s="13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8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8261</v>
      </c>
      <c r="O3966" s="13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48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8261</v>
      </c>
      <c r="O3967" s="13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48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8261</v>
      </c>
      <c r="O3968" s="13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48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8261</v>
      </c>
      <c r="O3969" s="13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8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8261</v>
      </c>
      <c r="O3970" s="13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48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8261</v>
      </c>
      <c r="O3971" s="13">
        <f t="shared" ref="O3971:O4034" si="248">(E3971/D3971)*100</f>
        <v>7.4690265486725664</v>
      </c>
      <c r="P3971" s="8">
        <f t="shared" ref="P3971:P4034" si="249">IFERROR(E3971/L3971,0)</f>
        <v>35.166666666666664</v>
      </c>
      <c r="Q3971" t="s">
        <v>8317</v>
      </c>
      <c r="R3971" t="s">
        <v>8318</v>
      </c>
      <c r="S3971" s="14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8261</v>
      </c>
      <c r="O3972" s="13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42447.655219907407</v>
      </c>
      <c r="T3972" s="14">
        <f t="shared" si="251"/>
        <v>42477.655219907407</v>
      </c>
    </row>
    <row r="3973" spans="1:20" ht="48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8261</v>
      </c>
      <c r="O3973" s="13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32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8261</v>
      </c>
      <c r="O3974" s="13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48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8261</v>
      </c>
      <c r="O3975" s="13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48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8261</v>
      </c>
      <c r="O3976" s="13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48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8261</v>
      </c>
      <c r="O3977" s="13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48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8261</v>
      </c>
      <c r="O3978" s="13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48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8261</v>
      </c>
      <c r="O3979" s="13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48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8261</v>
      </c>
      <c r="O3980" s="13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48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8261</v>
      </c>
      <c r="O3981" s="13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48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8261</v>
      </c>
      <c r="O3982" s="13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32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8261</v>
      </c>
      <c r="O3983" s="13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64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8261</v>
      </c>
      <c r="O3984" s="13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48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8261</v>
      </c>
      <c r="O3985" s="13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48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8261</v>
      </c>
      <c r="O3986" s="13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41920.75513888889</v>
      </c>
      <c r="T3986" s="14">
        <f t="shared" si="251"/>
        <v>41950.791666666664</v>
      </c>
    </row>
    <row r="3987" spans="1:20" ht="48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8261</v>
      </c>
      <c r="O3987" s="13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48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8261</v>
      </c>
      <c r="O3988" s="13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8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8261</v>
      </c>
      <c r="O3989" s="13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32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8261</v>
      </c>
      <c r="O3990" s="13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48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8261</v>
      </c>
      <c r="O3991" s="13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8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8261</v>
      </c>
      <c r="O3992" s="13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32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8261</v>
      </c>
      <c r="O3993" s="13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8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8261</v>
      </c>
      <c r="O3994" s="13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8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8261</v>
      </c>
      <c r="O3995" s="13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32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8261</v>
      </c>
      <c r="O3996" s="13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48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8261</v>
      </c>
      <c r="O3997" s="13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8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8261</v>
      </c>
      <c r="O3998" s="13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41950.058611111112</v>
      </c>
      <c r="T3998" s="14">
        <f t="shared" si="251"/>
        <v>41963.461111111108</v>
      </c>
    </row>
    <row r="3999" spans="1:20" ht="48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8261</v>
      </c>
      <c r="O3999" s="13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8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8261</v>
      </c>
      <c r="O4000" s="13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8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8261</v>
      </c>
      <c r="O4001" s="13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16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8261</v>
      </c>
      <c r="O4002" s="13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48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8261</v>
      </c>
      <c r="O4003" s="13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48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8261</v>
      </c>
      <c r="O4004" s="13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8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8261</v>
      </c>
      <c r="O4005" s="13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ht="16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8261</v>
      </c>
      <c r="O4006" s="13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8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8261</v>
      </c>
      <c r="O4007" s="13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48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8261</v>
      </c>
      <c r="O4008" s="13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8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8261</v>
      </c>
      <c r="O4009" s="13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41877.477777777771</v>
      </c>
    </row>
    <row r="4010" spans="1:20" ht="48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8261</v>
      </c>
      <c r="O4010" s="13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8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8261</v>
      </c>
      <c r="O4011" s="13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8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8261</v>
      </c>
      <c r="O4012" s="13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48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8261</v>
      </c>
      <c r="O4013" s="13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48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8261</v>
      </c>
      <c r="O4014" s="13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48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8261</v>
      </c>
      <c r="O4015" s="13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48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8261</v>
      </c>
      <c r="O4016" s="13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48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8261</v>
      </c>
      <c r="O4017" s="13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42174.572488425925</v>
      </c>
      <c r="T4017" s="14">
        <f t="shared" si="251"/>
        <v>42204.572488425925</v>
      </c>
    </row>
    <row r="4018" spans="1:20" ht="48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8261</v>
      </c>
      <c r="O4018" s="13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48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8261</v>
      </c>
      <c r="O4019" s="13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32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8261</v>
      </c>
      <c r="O4020" s="13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48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8261</v>
      </c>
      <c r="O4021" s="13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48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8261</v>
      </c>
      <c r="O4022" s="13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8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8261</v>
      </c>
      <c r="O4023" s="13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32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8261</v>
      </c>
      <c r="O4024" s="13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41990.375775462962</v>
      </c>
      <c r="T4024" s="14">
        <f t="shared" si="251"/>
        <v>42035.912499999999</v>
      </c>
    </row>
    <row r="4025" spans="1:20" ht="48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8261</v>
      </c>
      <c r="O4025" s="13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4">
        <f t="shared" si="250"/>
        <v>42408.791238425925</v>
      </c>
      <c r="T4025" s="14">
        <f t="shared" si="251"/>
        <v>42453.749571759261</v>
      </c>
    </row>
    <row r="4026" spans="1:20" ht="48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8261</v>
      </c>
      <c r="O4026" s="13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48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8261</v>
      </c>
      <c r="O4027" s="13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8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8261</v>
      </c>
      <c r="O4028" s="13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48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8261</v>
      </c>
      <c r="O4029" s="13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8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8261</v>
      </c>
      <c r="O4030" s="13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8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8261</v>
      </c>
      <c r="O4031" s="13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4">
        <f t="shared" si="250"/>
        <v>42321.816782407404</v>
      </c>
      <c r="T4031" s="14">
        <f t="shared" si="251"/>
        <v>42351.816782407404</v>
      </c>
    </row>
    <row r="4032" spans="1:20" ht="48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8261</v>
      </c>
      <c r="O4032" s="13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42403.575694444444</v>
      </c>
    </row>
    <row r="4033" spans="1:20" ht="48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8261</v>
      </c>
      <c r="O4033" s="13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48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8261</v>
      </c>
      <c r="O4034" s="13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8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8261</v>
      </c>
      <c r="O4035" s="13">
        <f t="shared" ref="O4035:O4098" si="252">(E4035/D4035)*100</f>
        <v>25.698702928870294</v>
      </c>
      <c r="P4035" s="8">
        <f t="shared" ref="P4035:P4098" si="253">IFERROR(E4035/L4035,0)</f>
        <v>65.340319148936175</v>
      </c>
      <c r="Q4035" t="s">
        <v>8317</v>
      </c>
      <c r="R4035" t="s">
        <v>8318</v>
      </c>
      <c r="S4035" s="14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8261</v>
      </c>
      <c r="O4036" s="13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32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8261</v>
      </c>
      <c r="O4037" s="13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41903.674618055556</v>
      </c>
      <c r="T4037" s="14">
        <f t="shared" si="255"/>
        <v>41933.674618055556</v>
      </c>
    </row>
    <row r="4038" spans="1:20" ht="48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8261</v>
      </c>
      <c r="O4038" s="13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41804.728750000002</v>
      </c>
      <c r="T4038" s="14">
        <f t="shared" si="255"/>
        <v>41821.729166666664</v>
      </c>
    </row>
    <row r="4039" spans="1:20" ht="48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8261</v>
      </c>
      <c r="O4039" s="13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42496.862442129626</v>
      </c>
      <c r="T4039" s="14">
        <f t="shared" si="255"/>
        <v>42514.392361111109</v>
      </c>
    </row>
    <row r="4040" spans="1:20" ht="48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8261</v>
      </c>
      <c r="O4040" s="13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41869.590393518512</v>
      </c>
      <c r="T4040" s="14">
        <f t="shared" si="255"/>
        <v>41929.590393518512</v>
      </c>
    </row>
    <row r="4041" spans="1:20" ht="32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8261</v>
      </c>
      <c r="O4041" s="13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8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8261</v>
      </c>
      <c r="O4042" s="13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32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8261</v>
      </c>
      <c r="O4043" s="13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48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8261</v>
      </c>
      <c r="O4044" s="13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8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8261</v>
      </c>
      <c r="O4045" s="13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48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8261</v>
      </c>
      <c r="O4046" s="13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48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8261</v>
      </c>
      <c r="O4047" s="13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48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8261</v>
      </c>
      <c r="O4048" s="13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8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8261</v>
      </c>
      <c r="O4049" s="13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48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8261</v>
      </c>
      <c r="O4050" s="13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48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8261</v>
      </c>
      <c r="O4051" s="13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48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8261</v>
      </c>
      <c r="O4052" s="13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8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8261</v>
      </c>
      <c r="O4053" s="13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4">
        <f t="shared" si="254"/>
        <v>41761.601817129624</v>
      </c>
      <c r="T4053" s="14">
        <f t="shared" si="255"/>
        <v>41768.078472222223</v>
      </c>
    </row>
    <row r="4054" spans="1:20" ht="64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8261</v>
      </c>
      <c r="O4054" s="13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48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8261</v>
      </c>
      <c r="O4055" s="13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8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8261</v>
      </c>
      <c r="O4056" s="13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48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8261</v>
      </c>
      <c r="O4057" s="13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48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8261</v>
      </c>
      <c r="O4058" s="13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42534.724988425922</v>
      </c>
      <c r="T4058" s="14">
        <f t="shared" si="255"/>
        <v>42554.624305555553</v>
      </c>
    </row>
    <row r="4059" spans="1:20" ht="48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8261</v>
      </c>
      <c r="O4059" s="13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8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8261</v>
      </c>
      <c r="O4060" s="13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8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8261</v>
      </c>
      <c r="O4061" s="13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48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8261</v>
      </c>
      <c r="O4062" s="13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32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8261</v>
      </c>
      <c r="O4063" s="13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48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8261</v>
      </c>
      <c r="O4064" s="13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48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8261</v>
      </c>
      <c r="O4065" s="13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48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8261</v>
      </c>
      <c r="O4066" s="13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32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8261</v>
      </c>
      <c r="O4067" s="13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48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8261</v>
      </c>
      <c r="O4068" s="13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48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8261</v>
      </c>
      <c r="O4069" s="13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32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8261</v>
      </c>
      <c r="O4070" s="13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8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8261</v>
      </c>
      <c r="O4071" s="13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32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8261</v>
      </c>
      <c r="O4072" s="13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48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8261</v>
      </c>
      <c r="O4073" s="13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48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8261</v>
      </c>
      <c r="O4074" s="13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8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8261</v>
      </c>
      <c r="O4075" s="13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42078.136874999997</v>
      </c>
      <c r="T4075" s="14">
        <f t="shared" si="255"/>
        <v>42132.958333333336</v>
      </c>
    </row>
    <row r="4076" spans="1:20" ht="48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8261</v>
      </c>
      <c r="O4076" s="13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48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8261</v>
      </c>
      <c r="O4077" s="13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8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8261</v>
      </c>
      <c r="O4078" s="13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4">
        <f t="shared" si="254"/>
        <v>41905.587372685179</v>
      </c>
      <c r="T4078" s="14">
        <f t="shared" si="255"/>
        <v>41933.618750000001</v>
      </c>
    </row>
    <row r="4079" spans="1:20" ht="48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8261</v>
      </c>
      <c r="O4079" s="13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48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8261</v>
      </c>
      <c r="O4080" s="13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48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8261</v>
      </c>
      <c r="O4081" s="13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48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8261</v>
      </c>
      <c r="O4082" s="13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42535.579166666663</v>
      </c>
    </row>
    <row r="4083" spans="1:20" ht="48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8261</v>
      </c>
      <c r="O4083" s="13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48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8261</v>
      </c>
      <c r="O4084" s="13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48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8261</v>
      </c>
      <c r="O4085" s="13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48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8261</v>
      </c>
      <c r="O4086" s="13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48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8261</v>
      </c>
      <c r="O4087" s="13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48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8261</v>
      </c>
      <c r="O4088" s="13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ht="16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8261</v>
      </c>
      <c r="O4089" s="13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8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8261</v>
      </c>
      <c r="O4090" s="13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42020.226388888885</v>
      </c>
    </row>
    <row r="4091" spans="1:20" ht="48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8261</v>
      </c>
      <c r="O4091" s="13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8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8261</v>
      </c>
      <c r="O4092" s="13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48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8261</v>
      </c>
      <c r="O4093" s="13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8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8261</v>
      </c>
      <c r="O4094" s="13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42098.944988425923</v>
      </c>
    </row>
    <row r="4095" spans="1:20" ht="48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8261</v>
      </c>
      <c r="O4095" s="13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8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8261</v>
      </c>
      <c r="O4096" s="13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32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8261</v>
      </c>
      <c r="O4097" s="13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8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8261</v>
      </c>
      <c r="O4098" s="13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42794.160416666666</v>
      </c>
    </row>
    <row r="4099" spans="1:20" ht="48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8261</v>
      </c>
      <c r="O4099" s="13">
        <f t="shared" ref="O4099:O4115" si="256">(E4099/D4099)*100</f>
        <v>0</v>
      </c>
      <c r="P4099" s="8">
        <f t="shared" ref="P4099:P4115" si="257">IFERROR(E4099/L4099,0)</f>
        <v>0</v>
      </c>
      <c r="Q4099" t="s">
        <v>8317</v>
      </c>
      <c r="R4099" t="s">
        <v>8318</v>
      </c>
      <c r="S4099" s="14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8261</v>
      </c>
      <c r="O4100" s="13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48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8261</v>
      </c>
      <c r="O4101" s="13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32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8261</v>
      </c>
      <c r="O4102" s="13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48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8261</v>
      </c>
      <c r="O4103" s="13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8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8261</v>
      </c>
      <c r="O4104" s="13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8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8261</v>
      </c>
      <c r="O4105" s="13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8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8261</v>
      </c>
      <c r="O4106" s="13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48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8261</v>
      </c>
      <c r="O4107" s="13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48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8261</v>
      </c>
      <c r="O4108" s="13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48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8261</v>
      </c>
      <c r="O4109" s="13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8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8261</v>
      </c>
      <c r="O4110" s="13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42766.823344907403</v>
      </c>
      <c r="T4110" s="14">
        <f t="shared" si="259"/>
        <v>42796.999999999993</v>
      </c>
    </row>
    <row r="4111" spans="1:20" ht="48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8261</v>
      </c>
      <c r="O4111" s="13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48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8261</v>
      </c>
      <c r="O4112" s="13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42512.418414351851</v>
      </c>
      <c r="T4112" s="14">
        <f t="shared" si="259"/>
        <v>42572.418414351851</v>
      </c>
    </row>
    <row r="4113" spans="1:20" ht="48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8261</v>
      </c>
      <c r="O4113" s="13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48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8261</v>
      </c>
      <c r="O4114" s="13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48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8261</v>
      </c>
      <c r="O4115" s="13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autoFilter ref="A1:T4115" xr:uid="{DDA7AB18-04BD-6946-8054-0CE6DCE01F1E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F8E6-761C-4B43-B536-85CA44849F6E}">
  <sheetPr codeName="Sheet2"/>
  <dimension ref="A1:F14"/>
  <sheetViews>
    <sheetView workbookViewId="0">
      <selection activeCell="F31" sqref="F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8.1640625" bestFit="1" customWidth="1"/>
    <col min="9" max="9" width="4" bestFit="1" customWidth="1"/>
    <col min="10" max="10" width="19.1640625" bestFit="1" customWidth="1"/>
    <col min="11" max="11" width="16.33203125" bestFit="1" customWidth="1"/>
    <col min="12" max="12" width="4.6640625" bestFit="1" customWidth="1"/>
    <col min="13" max="13" width="6" bestFit="1" customWidth="1"/>
    <col min="14" max="14" width="9.33203125" bestFit="1" customWidth="1"/>
    <col min="15" max="15" width="5.6640625" bestFit="1" customWidth="1"/>
    <col min="16" max="16" width="11" bestFit="1" customWidth="1"/>
    <col min="17" max="17" width="9.1640625" bestFit="1" customWidth="1"/>
    <col min="18" max="18" width="9.83203125" bestFit="1" customWidth="1"/>
    <col min="19" max="19" width="7" bestFit="1" customWidth="1"/>
    <col min="20" max="20" width="19.1640625" bestFit="1" customWidth="1"/>
    <col min="21" max="21" width="16.33203125" bestFit="1" customWidth="1"/>
  </cols>
  <sheetData>
    <row r="1" spans="1:6" x14ac:dyDescent="0.2">
      <c r="A1" s="9" t="s">
        <v>8304</v>
      </c>
      <c r="B1" t="s">
        <v>8364</v>
      </c>
    </row>
    <row r="3" spans="1:6" x14ac:dyDescent="0.2">
      <c r="A3" s="9" t="s">
        <v>8360</v>
      </c>
      <c r="B3" s="9" t="s">
        <v>8363</v>
      </c>
    </row>
    <row r="4" spans="1:6" x14ac:dyDescent="0.2">
      <c r="A4" s="9" t="s">
        <v>8361</v>
      </c>
      <c r="B4" t="s">
        <v>8213</v>
      </c>
      <c r="C4" t="s">
        <v>8215</v>
      </c>
      <c r="D4" t="s">
        <v>8214</v>
      </c>
      <c r="E4" t="s">
        <v>8216</v>
      </c>
      <c r="F4" t="s">
        <v>8362</v>
      </c>
    </row>
    <row r="5" spans="1:6" x14ac:dyDescent="0.2">
      <c r="A5" s="10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10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10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10" t="s">
        <v>8331</v>
      </c>
      <c r="B8" s="5"/>
      <c r="C8" s="5"/>
      <c r="D8" s="5">
        <v>24</v>
      </c>
      <c r="E8" s="5"/>
      <c r="F8" s="5">
        <v>24</v>
      </c>
    </row>
    <row r="9" spans="1:6" x14ac:dyDescent="0.2">
      <c r="A9" s="10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10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10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10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10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10" t="s">
        <v>8362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D319-57F0-8943-BEEC-6154A68E0ED7}">
  <dimension ref="A1:F47"/>
  <sheetViews>
    <sheetView zoomScale="90" zoomScaleNormal="90" workbookViewId="0">
      <selection activeCell="E2" sqref="E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07" width="75" bestFit="1" customWidth="1"/>
    <col min="4108" max="4108" width="10" bestFit="1" customWidth="1"/>
  </cols>
  <sheetData>
    <row r="1" spans="1:6" x14ac:dyDescent="0.2">
      <c r="A1" s="9" t="s">
        <v>8304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8361</v>
      </c>
      <c r="B5" t="s">
        <v>8213</v>
      </c>
      <c r="C5" t="s">
        <v>8215</v>
      </c>
      <c r="D5" t="s">
        <v>8214</v>
      </c>
      <c r="E5" t="s">
        <v>8216</v>
      </c>
      <c r="F5" t="s">
        <v>8362</v>
      </c>
    </row>
    <row r="6" spans="1:6" x14ac:dyDescent="0.2">
      <c r="A6" s="10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10" t="s">
        <v>8344</v>
      </c>
      <c r="B7" s="5"/>
      <c r="C7" s="5"/>
      <c r="D7" s="5">
        <v>20</v>
      </c>
      <c r="E7" s="5"/>
      <c r="F7" s="5">
        <v>20</v>
      </c>
    </row>
    <row r="8" spans="1:6" x14ac:dyDescent="0.2">
      <c r="A8" s="10" t="s">
        <v>8332</v>
      </c>
      <c r="B8" s="5"/>
      <c r="C8" s="5"/>
      <c r="D8" s="5">
        <v>24</v>
      </c>
      <c r="E8" s="5"/>
      <c r="F8" s="5">
        <v>24</v>
      </c>
    </row>
    <row r="9" spans="1:6" x14ac:dyDescent="0.2">
      <c r="A9" s="10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0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10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10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0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">
      <c r="A14" s="10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10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0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10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0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10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10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0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10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10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0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0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">
      <c r="A27" s="10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0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10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0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10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10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10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0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10" t="s">
        <v>8313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10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">
      <c r="A37" s="10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10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10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10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10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">
      <c r="A42" s="10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10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0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10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10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10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C7FE0-591D-D042-B26C-F24F3C6998DA}">
  <dimension ref="A1:E18"/>
  <sheetViews>
    <sheetView zoomScale="130" zoomScaleNormal="130" workbookViewId="0">
      <selection activeCell="E22" sqref="E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8360</v>
      </c>
      <c r="B4" s="9" t="s">
        <v>8363</v>
      </c>
    </row>
    <row r="5" spans="1:5" x14ac:dyDescent="0.2">
      <c r="A5" s="9" t="s">
        <v>8361</v>
      </c>
      <c r="B5" t="s">
        <v>8213</v>
      </c>
      <c r="C5" t="s">
        <v>8215</v>
      </c>
      <c r="D5" t="s">
        <v>8214</v>
      </c>
      <c r="E5" t="s">
        <v>8362</v>
      </c>
    </row>
    <row r="6" spans="1:5" x14ac:dyDescent="0.2">
      <c r="A6" s="15" t="s">
        <v>8373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">
      <c r="A7" s="15" t="s">
        <v>8374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">
      <c r="A8" s="15" t="s">
        <v>8375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15" t="s">
        <v>8376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15" t="s">
        <v>8367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">
      <c r="A11" s="15" t="s">
        <v>8377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15" t="s">
        <v>8368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15" t="s">
        <v>8369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15" t="s">
        <v>8370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15" t="s">
        <v>8371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15" t="s">
        <v>8372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">
      <c r="A17" s="15" t="s">
        <v>8378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">
      <c r="A18" s="15" t="s">
        <v>8362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413D-91EB-7F40-8DCB-0BABF55E8B7B}">
  <dimension ref="A1:H13"/>
  <sheetViews>
    <sheetView zoomScale="130" zoomScaleNormal="130" workbookViewId="0">
      <selection activeCell="K6" sqref="K6"/>
    </sheetView>
  </sheetViews>
  <sheetFormatPr baseColWidth="10" defaultRowHeight="15" x14ac:dyDescent="0.2"/>
  <cols>
    <col min="1" max="1" width="26" style="16" bestFit="1" customWidth="1"/>
    <col min="2" max="2" width="15.6640625" style="16" bestFit="1" customWidth="1"/>
    <col min="3" max="3" width="12.5" style="16" bestFit="1" customWidth="1"/>
    <col min="4" max="4" width="15" style="16" bestFit="1" customWidth="1"/>
    <col min="5" max="5" width="11.6640625" style="16" bestFit="1" customWidth="1"/>
    <col min="6" max="6" width="18.33203125" style="20" bestFit="1" customWidth="1"/>
    <col min="7" max="7" width="15" style="16" bestFit="1" customWidth="1"/>
    <col min="8" max="8" width="17.6640625" style="16" bestFit="1" customWidth="1"/>
    <col min="9" max="16384" width="10.83203125" style="16"/>
  </cols>
  <sheetData>
    <row r="1" spans="1:8" s="17" customFormat="1" x14ac:dyDescent="0.2">
      <c r="A1" s="17" t="s">
        <v>8301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9" t="s">
        <v>8384</v>
      </c>
      <c r="G1" s="17" t="s">
        <v>8385</v>
      </c>
      <c r="H1" s="17" t="s">
        <v>8386</v>
      </c>
    </row>
    <row r="2" spans="1:8" ht="16" x14ac:dyDescent="0.2">
      <c r="A2" s="18" t="s">
        <v>8387</v>
      </c>
      <c r="B2" s="16">
        <f>COUNTIFS(Sheet1!F:F,"successful",Sheet1!D:D,"&lt;1000")</f>
        <v>322</v>
      </c>
      <c r="C2" s="16">
        <f>COUNTIFS(Sheet1!F:F,"failed",Sheet1!D:D,"&lt;1000")</f>
        <v>113</v>
      </c>
      <c r="D2" s="16">
        <f>COUNTIFS(Sheet1!F:F,"canceled",Sheet1!D:D,"&lt;1000")</f>
        <v>18</v>
      </c>
      <c r="E2" s="16">
        <f>SUM(B2:D2)</f>
        <v>453</v>
      </c>
      <c r="F2" s="20">
        <f>(B2/E2)</f>
        <v>0.71081677704194257</v>
      </c>
      <c r="G2" s="20">
        <f>(C2/E2)</f>
        <v>0.24944812362030905</v>
      </c>
      <c r="H2" s="20">
        <f>D2/E2</f>
        <v>3.9735099337748346E-2</v>
      </c>
    </row>
    <row r="3" spans="1:8" ht="16" x14ac:dyDescent="0.2">
      <c r="A3" s="18" t="s">
        <v>8388</v>
      </c>
      <c r="B3" s="16">
        <f>COUNTIFS(Sheet1!F:F,"successful",Sheet1!D:D,"&lt;5000",Sheet1!D:D,"&gt;999")</f>
        <v>932</v>
      </c>
      <c r="C3" s="16">
        <f>COUNTIFS(Sheet1!F:F,"failed",Sheet1!D:D,"&lt;5000",Sheet1!D:D,"&gt;999")</f>
        <v>420</v>
      </c>
      <c r="D3" s="16">
        <f>COUNTIFS(Sheet1!F:F,"canceled",Sheet1!D:D,"&lt;5000",Sheet1!D:D,"&gt;999")</f>
        <v>60</v>
      </c>
      <c r="E3" s="16">
        <f>SUM(B3:D3)</f>
        <v>1412</v>
      </c>
      <c r="F3" s="20">
        <f t="shared" ref="F3:F13" si="0">(B3/E3)</f>
        <v>0.66005665722379603</v>
      </c>
      <c r="G3" s="20">
        <f t="shared" ref="G3:G13" si="1">(C3/E3)</f>
        <v>0.29745042492917845</v>
      </c>
      <c r="H3" s="20">
        <f t="shared" ref="H3:H13" si="2">D3/E3</f>
        <v>4.2492917847025496E-2</v>
      </c>
    </row>
    <row r="4" spans="1:8" ht="16" x14ac:dyDescent="0.2">
      <c r="A4" s="18" t="s">
        <v>8389</v>
      </c>
      <c r="B4" s="16">
        <f>COUNTIFS(Sheet1!F:F,"successful",Sheet1!D:D,"&lt;10000",Sheet1!D:D,"&gt;4999")</f>
        <v>381</v>
      </c>
      <c r="C4" s="16">
        <f>COUNTIFS(Sheet1!F:F,"failed",Sheet1!D:D,"&lt;10000",Sheet1!D:D,"&gt;4999")</f>
        <v>283</v>
      </c>
      <c r="D4" s="16">
        <f>COUNTIFS(Sheet1!F:F,"canceled",Sheet1!D:D,"&lt;10000",Sheet1!D:D,"&gt;4999")</f>
        <v>52</v>
      </c>
      <c r="E4" s="16">
        <f>SUM(B4:D4)</f>
        <v>716</v>
      </c>
      <c r="F4" s="20">
        <f t="shared" si="0"/>
        <v>0.53212290502793291</v>
      </c>
      <c r="G4" s="20">
        <f t="shared" si="1"/>
        <v>0.39525139664804471</v>
      </c>
      <c r="H4" s="20">
        <f t="shared" si="2"/>
        <v>7.2625698324022353E-2</v>
      </c>
    </row>
    <row r="5" spans="1:8" ht="16" x14ac:dyDescent="0.2">
      <c r="A5" s="18" t="s">
        <v>8390</v>
      </c>
      <c r="B5" s="16">
        <f>COUNTIFS(Sheet1!F:F,"successful",Sheet1!D:D,"&lt;15000",Sheet1!D:D,"&gt;9999")</f>
        <v>168</v>
      </c>
      <c r="C5" s="16">
        <f>COUNTIFS(Sheet1!F:F,"failed",Sheet1!D:D,"&lt;15000",Sheet1!D:D,"&gt;9999")</f>
        <v>144</v>
      </c>
      <c r="D5" s="16">
        <f>COUNTIFS(Sheet1!F:F,"canceled",Sheet1!D:D,"&lt;15000",Sheet1!D:D,"&gt;9999")</f>
        <v>40</v>
      </c>
      <c r="E5" s="16">
        <f>SUM(B5:D5)</f>
        <v>352</v>
      </c>
      <c r="F5" s="20">
        <f t="shared" si="0"/>
        <v>0.47727272727272729</v>
      </c>
      <c r="G5" s="20">
        <f t="shared" si="1"/>
        <v>0.40909090909090912</v>
      </c>
      <c r="H5" s="20">
        <f t="shared" si="2"/>
        <v>0.11363636363636363</v>
      </c>
    </row>
    <row r="6" spans="1:8" ht="16" x14ac:dyDescent="0.2">
      <c r="A6" s="18" t="s">
        <v>8391</v>
      </c>
      <c r="B6" s="16">
        <f>COUNTIFS(Sheet1!F:F,"successful",Sheet1!D:D,"&lt;20000",Sheet1!D:D,"&gt;14999")</f>
        <v>94</v>
      </c>
      <c r="C6" s="16">
        <f>COUNTIFS(Sheet1!F:F,"failed",Sheet1!D:D,"&lt;20000",Sheet1!D:D,"&gt;14999")</f>
        <v>90</v>
      </c>
      <c r="D6" s="16">
        <f>COUNTIFS(Sheet1!F:F,"canceled",Sheet1!D:D,"&lt;20000",Sheet1!D:D,"&gt;14999")</f>
        <v>17</v>
      </c>
      <c r="E6" s="16">
        <f t="shared" ref="E6:E13" si="3">SUM(B6:D6)</f>
        <v>201</v>
      </c>
      <c r="F6" s="20">
        <f t="shared" si="0"/>
        <v>0.46766169154228854</v>
      </c>
      <c r="G6" s="20">
        <f t="shared" si="1"/>
        <v>0.44776119402985076</v>
      </c>
      <c r="H6" s="20">
        <f t="shared" si="2"/>
        <v>8.45771144278607E-2</v>
      </c>
    </row>
    <row r="7" spans="1:8" ht="16" x14ac:dyDescent="0.2">
      <c r="A7" s="18" t="s">
        <v>8392</v>
      </c>
      <c r="B7" s="16">
        <f>COUNTIFS(Sheet1!F:F,"successful",Sheet1!D:D,"&lt;25000",Sheet1!D:D,"&gt;19999")</f>
        <v>62</v>
      </c>
      <c r="C7" s="16">
        <f>COUNTIFS(Sheet1!F:F,"failed",Sheet1!D:D,"&lt;25000",Sheet1!D:D,"&gt;19999")</f>
        <v>72</v>
      </c>
      <c r="D7" s="16">
        <f>COUNTIFS(Sheet1!F:F,"canceled",Sheet1!D:D,"&lt;25000",Sheet1!D:D,"&gt;19999")</f>
        <v>14</v>
      </c>
      <c r="E7" s="16">
        <f t="shared" si="3"/>
        <v>148</v>
      </c>
      <c r="F7" s="20">
        <f t="shared" si="0"/>
        <v>0.41891891891891891</v>
      </c>
      <c r="G7" s="20">
        <f t="shared" si="1"/>
        <v>0.48648648648648651</v>
      </c>
      <c r="H7" s="20">
        <f t="shared" si="2"/>
        <v>9.45945945945946E-2</v>
      </c>
    </row>
    <row r="8" spans="1:8" ht="16" x14ac:dyDescent="0.2">
      <c r="A8" s="18" t="s">
        <v>8393</v>
      </c>
      <c r="B8" s="16">
        <f>COUNTIFS(Sheet1!F:F,"successful",Sheet1!D:D,"&lt;30000",Sheet1!D:D,"&gt;24999")</f>
        <v>55</v>
      </c>
      <c r="C8" s="16">
        <f>COUNTIFS(Sheet1!F:F,"failed",Sheet1!D:D,"&lt;30000",Sheet1!D:D,"&gt;24999")</f>
        <v>64</v>
      </c>
      <c r="D8" s="16">
        <f>COUNTIFS(Sheet1!F:F,"canceled",Sheet1!D:D,"&lt;30000",Sheet1!D:D,"&gt;24999")</f>
        <v>18</v>
      </c>
      <c r="E8" s="16">
        <f t="shared" si="3"/>
        <v>137</v>
      </c>
      <c r="F8" s="20">
        <f t="shared" si="0"/>
        <v>0.40145985401459855</v>
      </c>
      <c r="G8" s="20">
        <f t="shared" si="1"/>
        <v>0.46715328467153283</v>
      </c>
      <c r="H8" s="20">
        <f t="shared" si="2"/>
        <v>0.13138686131386862</v>
      </c>
    </row>
    <row r="9" spans="1:8" ht="16" x14ac:dyDescent="0.2">
      <c r="A9" s="18" t="s">
        <v>8394</v>
      </c>
      <c r="B9" s="16">
        <f>COUNTIFS(Sheet1!F:F,"successful",Sheet1!D:D,"&lt;35000",Sheet1!D:D,"&gt;29999")</f>
        <v>32</v>
      </c>
      <c r="C9" s="16">
        <f>COUNTIFS(Sheet1!F:F,"failed",Sheet1!D:D,"&lt;35000",Sheet1!D:D,"&gt;29999")</f>
        <v>37</v>
      </c>
      <c r="D9" s="16">
        <f>COUNTIFS(Sheet1!F:F,"canceled",Sheet1!D:D,"&lt;35000",Sheet1!D:D,"&gt;29999")</f>
        <v>13</v>
      </c>
      <c r="E9" s="16">
        <f t="shared" si="3"/>
        <v>82</v>
      </c>
      <c r="F9" s="20">
        <f t="shared" si="0"/>
        <v>0.3902439024390244</v>
      </c>
      <c r="G9" s="20">
        <f t="shared" si="1"/>
        <v>0.45121951219512196</v>
      </c>
      <c r="H9" s="20">
        <f t="shared" si="2"/>
        <v>0.15853658536585366</v>
      </c>
    </row>
    <row r="10" spans="1:8" ht="16" x14ac:dyDescent="0.2">
      <c r="A10" s="18" t="s">
        <v>8395</v>
      </c>
      <c r="B10" s="16">
        <f>COUNTIFS(Sheet1!F:F,"successful",Sheet1!D:D,"&lt;40000",Sheet1!D:D,"&gt;34999")</f>
        <v>26</v>
      </c>
      <c r="C10" s="16">
        <f>COUNTIFS(Sheet1!F:F,"failed",Sheet1!D:D,"&lt;40000",Sheet1!D:D,"&gt;34999")</f>
        <v>22</v>
      </c>
      <c r="D10" s="16">
        <f>COUNTIFS(Sheet1!F:F,"canceled",Sheet1!D:D,"&lt;40000",Sheet1!D:D,"&gt;34999")</f>
        <v>7</v>
      </c>
      <c r="E10" s="16">
        <f t="shared" si="3"/>
        <v>55</v>
      </c>
      <c r="F10" s="20">
        <f t="shared" si="0"/>
        <v>0.47272727272727272</v>
      </c>
      <c r="G10" s="20">
        <f t="shared" si="1"/>
        <v>0.4</v>
      </c>
      <c r="H10" s="20">
        <f t="shared" si="2"/>
        <v>0.12727272727272726</v>
      </c>
    </row>
    <row r="11" spans="1:8" ht="16" x14ac:dyDescent="0.2">
      <c r="A11" s="18" t="s">
        <v>8396</v>
      </c>
      <c r="B11" s="16">
        <f>COUNTIFS(Sheet1!F:F,"successful",Sheet1!D:D,"&lt;45000",Sheet1!D:D,"&gt;39999")</f>
        <v>21</v>
      </c>
      <c r="C11" s="16">
        <f>COUNTIFS(Sheet1!F:F,"failed",Sheet1!D:D,"&lt;45000",Sheet1!D:D,"&gt;39999")</f>
        <v>16</v>
      </c>
      <c r="D11" s="16">
        <f>COUNTIFS(Sheet1!F:F,"canceled",Sheet1!D:D,"&lt;45000",Sheet1!D:D,"&gt;39999")</f>
        <v>6</v>
      </c>
      <c r="E11" s="16">
        <f t="shared" si="3"/>
        <v>43</v>
      </c>
      <c r="F11" s="20">
        <f t="shared" si="0"/>
        <v>0.48837209302325579</v>
      </c>
      <c r="G11" s="20">
        <f t="shared" si="1"/>
        <v>0.37209302325581395</v>
      </c>
      <c r="H11" s="20">
        <f t="shared" si="2"/>
        <v>0.13953488372093023</v>
      </c>
    </row>
    <row r="12" spans="1:8" ht="16" x14ac:dyDescent="0.2">
      <c r="A12" s="18" t="s">
        <v>8397</v>
      </c>
      <c r="B12" s="16">
        <f>COUNTIFS(Sheet1!F:F,"successful",Sheet1!D:D,"&lt;50000",Sheet1!D:D,"&gt;44999")</f>
        <v>6</v>
      </c>
      <c r="C12" s="16">
        <f>COUNTIFS(Sheet1!F:F,"failed",Sheet1!D:D,"&lt;50000",Sheet1!D:D,"&gt;44999")</f>
        <v>11</v>
      </c>
      <c r="D12" s="16">
        <f>COUNTIFS(Sheet1!F:F,"canceled",Sheet1!D:D,"&lt;50000",Sheet1!D:D,"&gt;44999")</f>
        <v>4</v>
      </c>
      <c r="E12" s="16">
        <f t="shared" si="3"/>
        <v>21</v>
      </c>
      <c r="F12" s="20">
        <f t="shared" si="0"/>
        <v>0.2857142857142857</v>
      </c>
      <c r="G12" s="20">
        <f t="shared" si="1"/>
        <v>0.52380952380952384</v>
      </c>
      <c r="H12" s="20">
        <f t="shared" si="2"/>
        <v>0.19047619047619047</v>
      </c>
    </row>
    <row r="13" spans="1:8" ht="16" x14ac:dyDescent="0.2">
      <c r="A13" s="18" t="s">
        <v>8398</v>
      </c>
      <c r="B13" s="16">
        <f>COUNTIFS(Sheet1!F:F,"successful",Sheet1!D:D,"&gt;49999")</f>
        <v>86</v>
      </c>
      <c r="C13" s="16">
        <f>COUNTIFS(Sheet1!F:F,"failed",Sheet1!D:D,"&gt;49999")</f>
        <v>258</v>
      </c>
      <c r="D13" s="16">
        <f>COUNTIFS(Sheet1!F:F,"canceled",Sheet1!D:D,"&gt;49999")</f>
        <v>100</v>
      </c>
      <c r="E13" s="16">
        <f t="shared" si="3"/>
        <v>444</v>
      </c>
      <c r="F13" s="20">
        <f t="shared" si="0"/>
        <v>0.19369369369369369</v>
      </c>
      <c r="G13" s="20">
        <f t="shared" si="1"/>
        <v>0.58108108108108103</v>
      </c>
      <c r="H13" s="20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Subcategory</vt:lpstr>
      <vt:lpstr>LaunchDate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2019-08-08T20:35:47Z</dcterms:modified>
</cp:coreProperties>
</file>