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поэтапный план\архив\"/>
    </mc:Choice>
  </mc:AlternateContent>
  <bookViews>
    <workbookView xWindow="0" yWindow="0" windowWidth="28800" windowHeight="12432"/>
  </bookViews>
  <sheets>
    <sheet name="готовая с кор." sheetId="5" r:id="rId1"/>
  </sheets>
  <externalReferences>
    <externalReference r:id="rId2"/>
    <externalReference r:id="rId3"/>
  </externalReferences>
  <calcPr calcId="152511" fullPrecision="0"/>
</workbook>
</file>

<file path=xl/calcChain.xml><?xml version="1.0" encoding="utf-8"?>
<calcChain xmlns="http://schemas.openxmlformats.org/spreadsheetml/2006/main">
  <c r="T85" i="5" l="1"/>
  <c r="T73" i="5"/>
  <c r="T67" i="5"/>
  <c r="U595" i="5"/>
  <c r="U594" i="5"/>
  <c r="U593" i="5"/>
  <c r="V592" i="5"/>
  <c r="U592" i="5"/>
  <c r="U591" i="5"/>
  <c r="U590" i="5"/>
  <c r="U589" i="5"/>
  <c r="U588" i="5"/>
  <c r="U587" i="5"/>
  <c r="U586" i="5"/>
  <c r="U585" i="5"/>
  <c r="U584" i="5"/>
  <c r="U583" i="5"/>
  <c r="V582" i="5"/>
  <c r="U582" i="5"/>
  <c r="V581" i="5"/>
  <c r="U581" i="5"/>
  <c r="V580" i="5"/>
  <c r="U580" i="5"/>
  <c r="U579" i="5"/>
  <c r="U578" i="5"/>
  <c r="U577" i="5"/>
  <c r="U576" i="5"/>
  <c r="U575" i="5"/>
  <c r="U574" i="5"/>
  <c r="U573" i="5"/>
  <c r="U572" i="5"/>
  <c r="U571" i="5"/>
  <c r="U570" i="5"/>
  <c r="V569" i="5"/>
  <c r="U569" i="5"/>
  <c r="V568" i="5"/>
  <c r="U568" i="5"/>
  <c r="U567" i="5"/>
  <c r="U566" i="5"/>
  <c r="U565" i="5"/>
  <c r="U564" i="5"/>
  <c r="U563" i="5"/>
  <c r="U562" i="5"/>
  <c r="U561" i="5"/>
  <c r="U560" i="5"/>
  <c r="U559" i="5"/>
  <c r="U558" i="5"/>
  <c r="V557" i="5"/>
  <c r="U557" i="5"/>
  <c r="V556" i="5"/>
  <c r="U556" i="5"/>
  <c r="U555" i="5"/>
  <c r="U554" i="5"/>
  <c r="U553" i="5"/>
  <c r="U552" i="5"/>
  <c r="U551" i="5"/>
  <c r="U550" i="5"/>
  <c r="U549" i="5"/>
  <c r="U548" i="5"/>
  <c r="U547" i="5"/>
  <c r="U546" i="5"/>
  <c r="V545" i="5"/>
  <c r="U545" i="5"/>
  <c r="V544" i="5"/>
  <c r="U544" i="5"/>
  <c r="U543" i="5"/>
  <c r="U542" i="5"/>
  <c r="U541" i="5"/>
  <c r="U540" i="5"/>
  <c r="U539" i="5"/>
  <c r="U538" i="5"/>
  <c r="U537" i="5"/>
  <c r="U536" i="5"/>
  <c r="U535" i="5"/>
  <c r="U534" i="5"/>
  <c r="U533" i="5"/>
  <c r="U532" i="5"/>
  <c r="U531" i="5"/>
  <c r="U530" i="5"/>
  <c r="U529" i="5"/>
  <c r="U528" i="5"/>
  <c r="V527" i="5"/>
  <c r="U527" i="5"/>
  <c r="V526" i="5"/>
  <c r="U526" i="5"/>
  <c r="U525" i="5"/>
  <c r="U524" i="5"/>
  <c r="U523" i="5"/>
  <c r="U522" i="5"/>
  <c r="U521" i="5"/>
  <c r="U520" i="5"/>
  <c r="U519" i="5"/>
  <c r="U518" i="5"/>
  <c r="U517" i="5"/>
  <c r="U516" i="5"/>
  <c r="U515" i="5"/>
  <c r="U514" i="5"/>
  <c r="V513" i="5"/>
  <c r="U513" i="5"/>
  <c r="V512" i="5"/>
  <c r="U512" i="5"/>
  <c r="U511" i="5"/>
  <c r="U510" i="5"/>
  <c r="U509" i="5"/>
  <c r="U508" i="5"/>
  <c r="U507" i="5"/>
  <c r="U506" i="5"/>
  <c r="U505" i="5"/>
  <c r="U504" i="5"/>
  <c r="U503" i="5"/>
  <c r="U502" i="5"/>
  <c r="U501" i="5"/>
  <c r="V500" i="5"/>
  <c r="U500" i="5"/>
  <c r="V499" i="5"/>
  <c r="U499" i="5"/>
  <c r="U498" i="5"/>
  <c r="U497" i="5"/>
  <c r="U496" i="5"/>
  <c r="U495" i="5"/>
  <c r="U494" i="5"/>
  <c r="U493" i="5"/>
  <c r="U492" i="5"/>
  <c r="U491" i="5"/>
  <c r="U490" i="5"/>
  <c r="U489" i="5"/>
  <c r="V488" i="5"/>
  <c r="U488" i="5"/>
  <c r="V487" i="5"/>
  <c r="U487" i="5"/>
  <c r="U486" i="5"/>
  <c r="U485" i="5"/>
  <c r="U484" i="5"/>
  <c r="U483" i="5"/>
  <c r="U482" i="5"/>
  <c r="U481" i="5"/>
  <c r="U480" i="5"/>
  <c r="U479" i="5"/>
  <c r="U478" i="5"/>
  <c r="U477" i="5"/>
  <c r="V476" i="5"/>
  <c r="U476" i="5"/>
  <c r="V475" i="5"/>
  <c r="U475" i="5"/>
  <c r="U474" i="5"/>
  <c r="U473" i="5"/>
  <c r="U472" i="5"/>
  <c r="U471" i="5"/>
  <c r="U470" i="5"/>
  <c r="U469" i="5"/>
  <c r="U468" i="5"/>
  <c r="U467" i="5"/>
  <c r="U466" i="5"/>
  <c r="U465" i="5"/>
  <c r="U464" i="5"/>
  <c r="U463" i="5"/>
  <c r="V462" i="5"/>
  <c r="U462" i="5"/>
  <c r="V461" i="5"/>
  <c r="U461" i="5"/>
  <c r="U460" i="5"/>
  <c r="U459" i="5"/>
  <c r="U458" i="5"/>
  <c r="U457" i="5"/>
  <c r="U456" i="5"/>
  <c r="U455" i="5"/>
  <c r="U454" i="5"/>
  <c r="U453" i="5"/>
  <c r="U452" i="5"/>
  <c r="U451" i="5"/>
  <c r="U450" i="5"/>
  <c r="U449" i="5"/>
  <c r="U448" i="5"/>
  <c r="V447" i="5"/>
  <c r="U447" i="5"/>
  <c r="V446" i="5"/>
  <c r="U446" i="5"/>
  <c r="U445" i="5"/>
  <c r="U444" i="5"/>
  <c r="U443" i="5"/>
  <c r="U442" i="5"/>
  <c r="U441" i="5"/>
  <c r="U440" i="5"/>
  <c r="U439" i="5"/>
  <c r="V438" i="5"/>
  <c r="U438" i="5"/>
  <c r="V437" i="5"/>
  <c r="U437" i="5"/>
  <c r="U436" i="5"/>
  <c r="U435" i="5"/>
  <c r="U434" i="5"/>
  <c r="U433" i="5"/>
  <c r="U432" i="5"/>
  <c r="U431" i="5"/>
  <c r="U430" i="5"/>
  <c r="V429" i="5"/>
  <c r="U429" i="5"/>
  <c r="V428" i="5"/>
  <c r="U428" i="5"/>
  <c r="U427" i="5"/>
  <c r="U426" i="5"/>
  <c r="U425" i="5"/>
  <c r="U424" i="5"/>
  <c r="U423" i="5"/>
  <c r="U422" i="5"/>
  <c r="U421" i="5"/>
  <c r="U420" i="5"/>
  <c r="V419" i="5"/>
  <c r="U419" i="5"/>
  <c r="V418" i="5"/>
  <c r="U418" i="5"/>
  <c r="U417" i="5"/>
  <c r="U416" i="5"/>
  <c r="U415" i="5"/>
  <c r="U414" i="5"/>
  <c r="U413" i="5"/>
  <c r="U412" i="5"/>
  <c r="U411" i="5"/>
  <c r="U410" i="5"/>
  <c r="V409" i="5"/>
  <c r="U409" i="5"/>
  <c r="V408" i="5"/>
  <c r="U408" i="5"/>
  <c r="U407" i="5"/>
  <c r="U406" i="5"/>
  <c r="U405" i="5"/>
  <c r="U404" i="5"/>
  <c r="U403" i="5"/>
  <c r="U402" i="5"/>
  <c r="U401" i="5"/>
  <c r="U400" i="5"/>
  <c r="V399" i="5"/>
  <c r="U399" i="5"/>
  <c r="V398" i="5"/>
  <c r="U398" i="5"/>
  <c r="U397" i="5"/>
  <c r="U396" i="5"/>
  <c r="U395" i="5"/>
  <c r="U394" i="5"/>
  <c r="U393" i="5"/>
  <c r="U392" i="5"/>
  <c r="U391" i="5"/>
  <c r="U390" i="5"/>
  <c r="V389" i="5"/>
  <c r="U389" i="5"/>
  <c r="V388" i="5"/>
  <c r="U388" i="5"/>
  <c r="U387" i="5"/>
  <c r="U386" i="5"/>
  <c r="U385" i="5"/>
  <c r="U384" i="5"/>
  <c r="U383" i="5"/>
  <c r="U382" i="5"/>
  <c r="U381" i="5"/>
  <c r="U380" i="5"/>
  <c r="V379" i="5"/>
  <c r="U379" i="5"/>
  <c r="V378" i="5"/>
  <c r="U378" i="5"/>
  <c r="U377" i="5"/>
  <c r="U376" i="5"/>
  <c r="U375" i="5"/>
  <c r="U374" i="5"/>
  <c r="U373" i="5"/>
  <c r="U372" i="5"/>
  <c r="U371" i="5"/>
  <c r="U370" i="5"/>
  <c r="V369" i="5"/>
  <c r="U369" i="5"/>
  <c r="V368" i="5"/>
  <c r="U368" i="5"/>
  <c r="U367" i="5"/>
  <c r="U366" i="5"/>
  <c r="U365" i="5"/>
  <c r="U364" i="5"/>
  <c r="U363" i="5"/>
  <c r="U362" i="5"/>
  <c r="U361" i="5"/>
  <c r="U360" i="5"/>
  <c r="V359" i="5"/>
  <c r="U359" i="5"/>
  <c r="V358" i="5"/>
  <c r="U358" i="5"/>
  <c r="U357" i="5"/>
  <c r="U356" i="5"/>
  <c r="U355" i="5"/>
  <c r="U354" i="5"/>
  <c r="U353" i="5"/>
  <c r="U352" i="5"/>
  <c r="U351" i="5"/>
  <c r="U350" i="5"/>
  <c r="V349" i="5"/>
  <c r="U349" i="5"/>
  <c r="V348" i="5"/>
  <c r="U348" i="5"/>
  <c r="U347" i="5"/>
  <c r="U346" i="5"/>
  <c r="U345" i="5"/>
  <c r="U344" i="5"/>
  <c r="U343" i="5"/>
  <c r="U342" i="5"/>
  <c r="U341" i="5"/>
  <c r="U340" i="5"/>
  <c r="V339" i="5"/>
  <c r="U339" i="5"/>
  <c r="V338" i="5"/>
  <c r="U338" i="5"/>
  <c r="U337" i="5"/>
  <c r="U336" i="5"/>
  <c r="U335" i="5"/>
  <c r="U334" i="5"/>
  <c r="U333" i="5"/>
  <c r="U332" i="5"/>
  <c r="U331" i="5"/>
  <c r="U330" i="5"/>
  <c r="V329" i="5"/>
  <c r="U329" i="5"/>
  <c r="V328" i="5"/>
  <c r="U328" i="5"/>
  <c r="U327" i="5"/>
  <c r="U326" i="5"/>
  <c r="U325" i="5"/>
  <c r="U324" i="5"/>
  <c r="U323" i="5"/>
  <c r="U322" i="5"/>
  <c r="U321" i="5"/>
  <c r="U320" i="5"/>
  <c r="V319" i="5"/>
  <c r="U319" i="5"/>
  <c r="V318" i="5"/>
  <c r="U318" i="5"/>
  <c r="U317" i="5"/>
  <c r="U316" i="5"/>
  <c r="U315" i="5"/>
  <c r="U314" i="5"/>
  <c r="U313" i="5"/>
  <c r="U312" i="5"/>
  <c r="U311" i="5"/>
  <c r="U310" i="5"/>
  <c r="V309" i="5"/>
  <c r="U309" i="5"/>
  <c r="V308" i="5"/>
  <c r="U308" i="5"/>
  <c r="U307" i="5"/>
  <c r="U306" i="5"/>
  <c r="U305" i="5"/>
  <c r="U304" i="5"/>
  <c r="U303" i="5"/>
  <c r="U302" i="5"/>
  <c r="U301" i="5"/>
  <c r="U300" i="5"/>
  <c r="U299" i="5"/>
  <c r="U298" i="5"/>
  <c r="U297" i="5"/>
  <c r="U296" i="5"/>
  <c r="U295" i="5"/>
  <c r="U294" i="5"/>
  <c r="U293" i="5"/>
  <c r="U292" i="5"/>
  <c r="U291" i="5"/>
  <c r="U290" i="5"/>
  <c r="U289" i="5"/>
  <c r="U288" i="5"/>
  <c r="U287" i="5"/>
  <c r="U286" i="5"/>
  <c r="U285" i="5"/>
  <c r="U284" i="5"/>
  <c r="U283" i="5"/>
  <c r="U282" i="5"/>
  <c r="U281" i="5"/>
  <c r="U280" i="5"/>
  <c r="U279" i="5"/>
  <c r="U278" i="5"/>
  <c r="U277" i="5"/>
  <c r="U276" i="5"/>
  <c r="U275" i="5"/>
  <c r="U274" i="5"/>
  <c r="U273" i="5"/>
  <c r="U272" i="5"/>
  <c r="U271" i="5"/>
  <c r="U270" i="5"/>
  <c r="U269" i="5"/>
  <c r="U268" i="5"/>
  <c r="U267" i="5"/>
  <c r="U266" i="5"/>
  <c r="U265" i="5"/>
  <c r="U264" i="5"/>
  <c r="U263" i="5"/>
  <c r="U262" i="5"/>
  <c r="U261" i="5"/>
  <c r="U260" i="5"/>
  <c r="U259" i="5"/>
  <c r="U258" i="5"/>
  <c r="U257" i="5"/>
  <c r="U256" i="5"/>
  <c r="U255" i="5"/>
  <c r="U254" i="5"/>
  <c r="U253" i="5"/>
  <c r="U252" i="5"/>
  <c r="U251" i="5"/>
  <c r="U250" i="5"/>
  <c r="V249" i="5"/>
  <c r="U249" i="5"/>
  <c r="V248" i="5"/>
  <c r="U248" i="5"/>
  <c r="U247" i="5"/>
  <c r="U246" i="5"/>
  <c r="U245" i="5"/>
  <c r="U244" i="5"/>
  <c r="U243" i="5"/>
  <c r="U242" i="5"/>
  <c r="U241" i="5"/>
  <c r="U240" i="5"/>
  <c r="U239" i="5"/>
  <c r="U238" i="5"/>
  <c r="U237" i="5"/>
  <c r="U236" i="5"/>
  <c r="U235" i="5"/>
  <c r="U234" i="5"/>
  <c r="U233" i="5"/>
  <c r="U232" i="5"/>
  <c r="U231" i="5"/>
  <c r="U230" i="5"/>
  <c r="U229" i="5"/>
  <c r="U228" i="5"/>
  <c r="U227" i="5"/>
  <c r="U226" i="5"/>
  <c r="U225" i="5"/>
  <c r="U224" i="5"/>
  <c r="U223" i="5"/>
  <c r="U222" i="5"/>
  <c r="U221" i="5"/>
  <c r="U220" i="5"/>
  <c r="U219" i="5"/>
  <c r="U218" i="5"/>
  <c r="U217" i="5"/>
  <c r="U216" i="5"/>
  <c r="U215" i="5"/>
  <c r="U214" i="5"/>
  <c r="U213" i="5"/>
  <c r="U212" i="5"/>
  <c r="U211" i="5"/>
  <c r="U210" i="5"/>
  <c r="U209" i="5"/>
  <c r="U208" i="5"/>
  <c r="U207" i="5"/>
  <c r="U206" i="5"/>
  <c r="U205" i="5"/>
  <c r="U204" i="5"/>
  <c r="U203" i="5"/>
  <c r="U202" i="5"/>
  <c r="U201" i="5"/>
  <c r="U200" i="5"/>
  <c r="U199" i="5"/>
  <c r="U198" i="5"/>
  <c r="U197" i="5"/>
  <c r="U196" i="5"/>
  <c r="U195" i="5"/>
  <c r="U194" i="5"/>
  <c r="U193" i="5"/>
  <c r="U192" i="5"/>
  <c r="U191" i="5"/>
  <c r="U190" i="5"/>
  <c r="U189" i="5"/>
  <c r="U188" i="5"/>
  <c r="U187" i="5"/>
  <c r="U186" i="5"/>
  <c r="U185" i="5"/>
  <c r="U184" i="5"/>
  <c r="U183" i="5"/>
  <c r="U182" i="5"/>
  <c r="U181" i="5"/>
  <c r="U180" i="5"/>
  <c r="U179" i="5"/>
  <c r="U178" i="5"/>
  <c r="U177" i="5"/>
  <c r="U176" i="5"/>
  <c r="U175" i="5"/>
  <c r="U174" i="5"/>
  <c r="U173" i="5"/>
  <c r="U172" i="5"/>
  <c r="U171" i="5"/>
  <c r="U170" i="5"/>
  <c r="U169" i="5"/>
  <c r="U168" i="5"/>
  <c r="U167" i="5"/>
  <c r="U166" i="5"/>
  <c r="U165" i="5"/>
  <c r="U164" i="5"/>
  <c r="U163" i="5"/>
  <c r="U162" i="5"/>
  <c r="U161" i="5"/>
  <c r="U160" i="5"/>
  <c r="U159" i="5"/>
  <c r="U158" i="5"/>
  <c r="U157" i="5"/>
  <c r="U156" i="5"/>
  <c r="U155" i="5"/>
  <c r="U154" i="5"/>
  <c r="U153" i="5"/>
  <c r="U152" i="5"/>
  <c r="U151" i="5"/>
  <c r="U150" i="5"/>
  <c r="U149" i="5"/>
  <c r="U148" i="5"/>
  <c r="U147" i="5"/>
  <c r="U146" i="5"/>
  <c r="U145" i="5"/>
  <c r="U144" i="5"/>
  <c r="U143" i="5"/>
  <c r="U142" i="5"/>
  <c r="U141" i="5"/>
  <c r="U140" i="5"/>
  <c r="U139" i="5"/>
  <c r="U138" i="5"/>
  <c r="U137" i="5"/>
  <c r="U136" i="5"/>
  <c r="U135" i="5"/>
  <c r="U134" i="5"/>
  <c r="U133" i="5"/>
  <c r="U132" i="5"/>
  <c r="U131" i="5"/>
  <c r="U130" i="5"/>
  <c r="U129" i="5"/>
  <c r="U128" i="5"/>
  <c r="U127" i="5"/>
  <c r="U126" i="5"/>
  <c r="U125" i="5"/>
  <c r="V124" i="5"/>
  <c r="U124" i="5"/>
  <c r="V123" i="5"/>
  <c r="U123" i="5"/>
  <c r="U122" i="5"/>
  <c r="U121" i="5"/>
  <c r="U120" i="5"/>
  <c r="U119" i="5"/>
  <c r="U118" i="5"/>
  <c r="U117" i="5"/>
  <c r="U116" i="5"/>
  <c r="U115" i="5"/>
  <c r="U114" i="5"/>
  <c r="U113" i="5"/>
  <c r="U112" i="5"/>
  <c r="U111" i="5"/>
  <c r="U110" i="5"/>
  <c r="U109" i="5"/>
  <c r="U108" i="5"/>
  <c r="U107" i="5"/>
  <c r="U106" i="5"/>
  <c r="U105" i="5"/>
  <c r="U104" i="5"/>
  <c r="U103" i="5"/>
  <c r="U102" i="5"/>
  <c r="U101" i="5"/>
  <c r="U100" i="5"/>
  <c r="U99" i="5"/>
  <c r="U98" i="5"/>
  <c r="U97" i="5"/>
  <c r="U96" i="5"/>
  <c r="U95" i="5"/>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V59" i="5"/>
  <c r="U59" i="5"/>
  <c r="V58" i="5"/>
  <c r="U58" i="5"/>
  <c r="U57" i="5"/>
  <c r="U56" i="5"/>
  <c r="U55" i="5"/>
  <c r="U54" i="5"/>
  <c r="U53" i="5"/>
  <c r="U52" i="5"/>
  <c r="U51" i="5"/>
  <c r="U50" i="5"/>
  <c r="U49" i="5"/>
  <c r="U48" i="5"/>
  <c r="U47" i="5"/>
  <c r="U46" i="5"/>
  <c r="V45" i="5"/>
  <c r="U45" i="5"/>
  <c r="V44" i="5"/>
  <c r="U44" i="5"/>
  <c r="U43" i="5"/>
  <c r="U42" i="5"/>
  <c r="U41" i="5"/>
  <c r="U40" i="5"/>
  <c r="U39" i="5"/>
  <c r="U38" i="5"/>
  <c r="U37" i="5"/>
  <c r="U36" i="5"/>
  <c r="U35" i="5"/>
  <c r="U34" i="5"/>
  <c r="U33" i="5"/>
  <c r="U32" i="5"/>
  <c r="V31" i="5"/>
  <c r="U31" i="5"/>
  <c r="V30" i="5"/>
  <c r="U30" i="5"/>
  <c r="U29" i="5"/>
  <c r="U28" i="5"/>
  <c r="U27" i="5"/>
  <c r="U26" i="5"/>
  <c r="U25" i="5"/>
  <c r="U24" i="5"/>
  <c r="U23" i="5"/>
  <c r="U22" i="5"/>
  <c r="U21" i="5"/>
  <c r="U20" i="5"/>
  <c r="U19" i="5"/>
  <c r="U18" i="5"/>
  <c r="U17" i="5"/>
  <c r="U16" i="5"/>
  <c r="U15" i="5"/>
  <c r="U14" i="5"/>
  <c r="U13" i="5"/>
  <c r="U12" i="5"/>
  <c r="U11" i="5"/>
  <c r="U10" i="5"/>
  <c r="U9" i="5"/>
  <c r="T586" i="5"/>
  <c r="T585" i="5"/>
  <c r="T584" i="5"/>
  <c r="T583" i="5"/>
  <c r="T587" i="5" s="1"/>
  <c r="T582" i="5"/>
  <c r="T574" i="5"/>
  <c r="T573" i="5"/>
  <c r="T572" i="5"/>
  <c r="T571" i="5"/>
  <c r="T570" i="5"/>
  <c r="T575" i="5" s="1"/>
  <c r="T576" i="5" s="1"/>
  <c r="T577" i="5" s="1"/>
  <c r="T562" i="5"/>
  <c r="T561" i="5"/>
  <c r="T560" i="5"/>
  <c r="T559" i="5"/>
  <c r="T558" i="5"/>
  <c r="T550" i="5"/>
  <c r="T549" i="5"/>
  <c r="T548" i="5"/>
  <c r="T547" i="5"/>
  <c r="T546" i="5"/>
  <c r="T538" i="5"/>
  <c r="T537" i="5"/>
  <c r="T536" i="5"/>
  <c r="T535" i="5"/>
  <c r="T534" i="5"/>
  <c r="T533" i="5"/>
  <c r="T532" i="5"/>
  <c r="T531" i="5"/>
  <c r="T530" i="5"/>
  <c r="T529" i="5"/>
  <c r="T528" i="5"/>
  <c r="T520" i="5"/>
  <c r="T519" i="5"/>
  <c r="T518" i="5"/>
  <c r="T517" i="5"/>
  <c r="T516" i="5"/>
  <c r="T515" i="5"/>
  <c r="T514" i="5"/>
  <c r="T506" i="5"/>
  <c r="T505" i="5"/>
  <c r="T504" i="5"/>
  <c r="T503" i="5"/>
  <c r="T507" i="5" s="1"/>
  <c r="T508" i="5" s="1"/>
  <c r="T509" i="5" s="1"/>
  <c r="T502" i="5"/>
  <c r="T501" i="5"/>
  <c r="T493" i="5"/>
  <c r="T492" i="5"/>
  <c r="T491" i="5"/>
  <c r="T490" i="5"/>
  <c r="T489" i="5"/>
  <c r="T494" i="5" s="1"/>
  <c r="T495" i="5" s="1"/>
  <c r="T496" i="5" s="1"/>
  <c r="T481" i="5"/>
  <c r="T480" i="5"/>
  <c r="T479" i="5"/>
  <c r="T478" i="5"/>
  <c r="T477" i="5"/>
  <c r="T482" i="5" s="1"/>
  <c r="T483" i="5" s="1"/>
  <c r="T484" i="5" s="1"/>
  <c r="T469" i="5"/>
  <c r="T468" i="5"/>
  <c r="T467" i="5"/>
  <c r="T466" i="5"/>
  <c r="T465" i="5"/>
  <c r="T464" i="5"/>
  <c r="T463" i="5"/>
  <c r="T455" i="5"/>
  <c r="T454" i="5"/>
  <c r="T453" i="5"/>
  <c r="T452" i="5"/>
  <c r="T451" i="5"/>
  <c r="T450" i="5"/>
  <c r="T449" i="5"/>
  <c r="T448" i="5"/>
  <c r="T441" i="5"/>
  <c r="T442" i="5" s="1"/>
  <c r="T443" i="5" s="1"/>
  <c r="T440" i="5"/>
  <c r="T439" i="5"/>
  <c r="T431" i="5"/>
  <c r="T430" i="5"/>
  <c r="T432" i="5" s="1"/>
  <c r="T433" i="5" s="1"/>
  <c r="T434" i="5" s="1"/>
  <c r="T422" i="5"/>
  <c r="T421" i="5"/>
  <c r="T420" i="5"/>
  <c r="T412" i="5"/>
  <c r="T411" i="5"/>
  <c r="T410" i="5"/>
  <c r="T413" i="5" s="1"/>
  <c r="T414" i="5" s="1"/>
  <c r="T415" i="5" s="1"/>
  <c r="T402" i="5"/>
  <c r="T401" i="5"/>
  <c r="T400" i="5"/>
  <c r="T392" i="5"/>
  <c r="T391" i="5"/>
  <c r="T390" i="5"/>
  <c r="T382" i="5"/>
  <c r="T381" i="5"/>
  <c r="T380" i="5"/>
  <c r="T372" i="5"/>
  <c r="T371" i="5"/>
  <c r="T370" i="5"/>
  <c r="T362" i="5"/>
  <c r="T361" i="5"/>
  <c r="T360" i="5"/>
  <c r="T363" i="5" s="1"/>
  <c r="T364" i="5" s="1"/>
  <c r="T365" i="5" s="1"/>
  <c r="T352" i="5"/>
  <c r="T351" i="5"/>
  <c r="T350" i="5"/>
  <c r="T342" i="5"/>
  <c r="T341" i="5"/>
  <c r="T340" i="5"/>
  <c r="T332" i="5"/>
  <c r="T331" i="5"/>
  <c r="T330" i="5"/>
  <c r="T333" i="5" s="1"/>
  <c r="T334" i="5" s="1"/>
  <c r="T335" i="5" s="1"/>
  <c r="T322" i="5"/>
  <c r="T321" i="5"/>
  <c r="T320" i="5"/>
  <c r="T312" i="5"/>
  <c r="T311" i="5"/>
  <c r="T310" i="5"/>
  <c r="T302" i="5"/>
  <c r="T301" i="5"/>
  <c r="T300" i="5"/>
  <c r="T299" i="5"/>
  <c r="T298" i="5"/>
  <c r="T297" i="5"/>
  <c r="T296" i="5"/>
  <c r="T295" i="5"/>
  <c r="T294" i="5"/>
  <c r="T293" i="5"/>
  <c r="T292" i="5"/>
  <c r="T291" i="5"/>
  <c r="T290" i="5"/>
  <c r="T289" i="5"/>
  <c r="T288" i="5"/>
  <c r="T287" i="5"/>
  <c r="T286" i="5"/>
  <c r="T285" i="5"/>
  <c r="T284" i="5"/>
  <c r="T283" i="5"/>
  <c r="T282" i="5"/>
  <c r="T281" i="5"/>
  <c r="T280" i="5"/>
  <c r="T279" i="5"/>
  <c r="T278" i="5"/>
  <c r="T277" i="5"/>
  <c r="T276" i="5"/>
  <c r="T275" i="5"/>
  <c r="T274" i="5"/>
  <c r="T273" i="5"/>
  <c r="T272" i="5"/>
  <c r="T271" i="5"/>
  <c r="T270" i="5"/>
  <c r="T269" i="5"/>
  <c r="T268" i="5"/>
  <c r="T267" i="5"/>
  <c r="T266" i="5"/>
  <c r="T265" i="5"/>
  <c r="T264" i="5"/>
  <c r="T263" i="5"/>
  <c r="T262" i="5"/>
  <c r="T261" i="5"/>
  <c r="T260" i="5"/>
  <c r="T259" i="5"/>
  <c r="T258" i="5"/>
  <c r="T257" i="5"/>
  <c r="T256" i="5"/>
  <c r="T255" i="5"/>
  <c r="T254" i="5"/>
  <c r="T253" i="5"/>
  <c r="T252" i="5"/>
  <c r="T251" i="5"/>
  <c r="T250" i="5"/>
  <c r="T242" i="5"/>
  <c r="T241" i="5"/>
  <c r="T240" i="5"/>
  <c r="T239" i="5"/>
  <c r="T238" i="5"/>
  <c r="T237" i="5"/>
  <c r="T236" i="5"/>
  <c r="T235" i="5"/>
  <c r="T234" i="5"/>
  <c r="T233" i="5"/>
  <c r="T232" i="5"/>
  <c r="T231" i="5"/>
  <c r="T230" i="5"/>
  <c r="T229" i="5"/>
  <c r="T228" i="5"/>
  <c r="T227" i="5"/>
  <c r="T226" i="5"/>
  <c r="T225" i="5"/>
  <c r="T224" i="5"/>
  <c r="T223" i="5"/>
  <c r="T222" i="5"/>
  <c r="T221" i="5"/>
  <c r="T220" i="5"/>
  <c r="T219" i="5"/>
  <c r="T218" i="5"/>
  <c r="T217" i="5"/>
  <c r="T216" i="5"/>
  <c r="T215" i="5"/>
  <c r="T214" i="5"/>
  <c r="T213" i="5"/>
  <c r="T212" i="5"/>
  <c r="T211" i="5"/>
  <c r="T210" i="5"/>
  <c r="T209" i="5"/>
  <c r="T208" i="5"/>
  <c r="T207" i="5"/>
  <c r="T206" i="5"/>
  <c r="T205" i="5"/>
  <c r="T204" i="5"/>
  <c r="T203" i="5"/>
  <c r="T202" i="5"/>
  <c r="T201" i="5"/>
  <c r="T200" i="5"/>
  <c r="T199" i="5"/>
  <c r="T198" i="5"/>
  <c r="T197" i="5"/>
  <c r="T196" i="5"/>
  <c r="T195" i="5"/>
  <c r="T194" i="5"/>
  <c r="T193" i="5"/>
  <c r="T192" i="5"/>
  <c r="T191" i="5"/>
  <c r="T190" i="5"/>
  <c r="T189" i="5"/>
  <c r="T188" i="5"/>
  <c r="T187" i="5"/>
  <c r="T186" i="5"/>
  <c r="T185" i="5"/>
  <c r="T184" i="5"/>
  <c r="T183" i="5"/>
  <c r="T182" i="5"/>
  <c r="T181" i="5"/>
  <c r="T180" i="5"/>
  <c r="T179" i="5"/>
  <c r="T178" i="5"/>
  <c r="T177" i="5"/>
  <c r="T176" i="5"/>
  <c r="T175" i="5"/>
  <c r="T174" i="5"/>
  <c r="T173" i="5"/>
  <c r="T172" i="5"/>
  <c r="T171" i="5"/>
  <c r="T170" i="5"/>
  <c r="T169" i="5"/>
  <c r="T168" i="5"/>
  <c r="T167" i="5"/>
  <c r="T166" i="5"/>
  <c r="T165" i="5"/>
  <c r="T164" i="5"/>
  <c r="T163" i="5"/>
  <c r="T162" i="5"/>
  <c r="T161" i="5"/>
  <c r="T160" i="5"/>
  <c r="T159" i="5"/>
  <c r="T158" i="5"/>
  <c r="T157" i="5"/>
  <c r="T156" i="5"/>
  <c r="T155" i="5"/>
  <c r="T154" i="5"/>
  <c r="T153" i="5"/>
  <c r="T152" i="5"/>
  <c r="T151" i="5"/>
  <c r="T150" i="5"/>
  <c r="T149" i="5"/>
  <c r="T148" i="5"/>
  <c r="T147" i="5"/>
  <c r="T146" i="5"/>
  <c r="T145" i="5"/>
  <c r="T144" i="5"/>
  <c r="T143" i="5"/>
  <c r="T142" i="5"/>
  <c r="T141" i="5"/>
  <c r="T140" i="5"/>
  <c r="T139" i="5"/>
  <c r="T138" i="5"/>
  <c r="T137" i="5"/>
  <c r="T136" i="5"/>
  <c r="T135" i="5"/>
  <c r="T134" i="5"/>
  <c r="T133" i="5"/>
  <c r="T132" i="5"/>
  <c r="T131" i="5"/>
  <c r="T130" i="5"/>
  <c r="T129" i="5"/>
  <c r="T128" i="5"/>
  <c r="T127" i="5"/>
  <c r="T126" i="5"/>
  <c r="T125" i="5"/>
  <c r="T117" i="5"/>
  <c r="T116" i="5"/>
  <c r="T115" i="5"/>
  <c r="T114" i="5"/>
  <c r="T113" i="5"/>
  <c r="T112" i="5"/>
  <c r="T111" i="5"/>
  <c r="T110" i="5"/>
  <c r="T109" i="5"/>
  <c r="T108" i="5"/>
  <c r="T107" i="5"/>
  <c r="T106" i="5"/>
  <c r="T105" i="5"/>
  <c r="T104" i="5"/>
  <c r="T103" i="5"/>
  <c r="T102" i="5"/>
  <c r="T101" i="5"/>
  <c r="T100" i="5"/>
  <c r="T99" i="5"/>
  <c r="T98" i="5"/>
  <c r="T97" i="5"/>
  <c r="T96" i="5"/>
  <c r="T95" i="5"/>
  <c r="T94" i="5"/>
  <c r="T93" i="5"/>
  <c r="T92" i="5"/>
  <c r="T91" i="5"/>
  <c r="T90" i="5"/>
  <c r="T89" i="5"/>
  <c r="T88" i="5"/>
  <c r="T87" i="5"/>
  <c r="T86" i="5"/>
  <c r="T84" i="5"/>
  <c r="T83" i="5"/>
  <c r="T82" i="5"/>
  <c r="T81" i="5"/>
  <c r="T80" i="5"/>
  <c r="T79" i="5"/>
  <c r="T78" i="5"/>
  <c r="T77" i="5"/>
  <c r="T76" i="5"/>
  <c r="T75" i="5"/>
  <c r="T74" i="5"/>
  <c r="T72" i="5"/>
  <c r="T71" i="5"/>
  <c r="T70" i="5"/>
  <c r="T69" i="5"/>
  <c r="T68" i="5"/>
  <c r="T66" i="5"/>
  <c r="T65" i="5"/>
  <c r="T64" i="5"/>
  <c r="T63" i="5"/>
  <c r="T62" i="5"/>
  <c r="T61" i="5"/>
  <c r="T60" i="5"/>
  <c r="T52" i="5"/>
  <c r="T51" i="5"/>
  <c r="T50" i="5"/>
  <c r="T49" i="5"/>
  <c r="T48" i="5"/>
  <c r="T47" i="5"/>
  <c r="T46" i="5"/>
  <c r="T38" i="5"/>
  <c r="T37" i="5"/>
  <c r="T36" i="5"/>
  <c r="T35" i="5"/>
  <c r="T34" i="5"/>
  <c r="T33" i="5"/>
  <c r="T32" i="5"/>
  <c r="T24" i="5"/>
  <c r="T23" i="5"/>
  <c r="T22" i="5"/>
  <c r="T21" i="5"/>
  <c r="T20" i="5"/>
  <c r="T19" i="5"/>
  <c r="T18" i="5"/>
  <c r="T17" i="5"/>
  <c r="T16" i="5"/>
  <c r="T15" i="5"/>
  <c r="T14" i="5"/>
  <c r="T13" i="5"/>
  <c r="T12" i="5"/>
  <c r="T11" i="5"/>
  <c r="T10" i="5"/>
  <c r="T9" i="5"/>
  <c r="T6" i="5"/>
  <c r="T563" i="5" l="1"/>
  <c r="T564" i="5" s="1"/>
  <c r="T565" i="5" s="1"/>
  <c r="T566" i="5" s="1"/>
  <c r="T551" i="5"/>
  <c r="T552" i="5" s="1"/>
  <c r="T553" i="5" s="1"/>
  <c r="T554" i="5" s="1"/>
  <c r="T539" i="5"/>
  <c r="T540" i="5" s="1"/>
  <c r="T541" i="5" s="1"/>
  <c r="T521" i="5"/>
  <c r="T522" i="5" s="1"/>
  <c r="T523" i="5" s="1"/>
  <c r="T470" i="5"/>
  <c r="T471" i="5" s="1"/>
  <c r="T472" i="5" s="1"/>
  <c r="T456" i="5"/>
  <c r="T457" i="5" s="1"/>
  <c r="T458" i="5" s="1"/>
  <c r="T423" i="5"/>
  <c r="T424" i="5" s="1"/>
  <c r="T425" i="5" s="1"/>
  <c r="T403" i="5"/>
  <c r="T404" i="5" s="1"/>
  <c r="T405" i="5" s="1"/>
  <c r="T406" i="5" s="1"/>
  <c r="T393" i="5"/>
  <c r="T394" i="5" s="1"/>
  <c r="T395" i="5" s="1"/>
  <c r="T383" i="5"/>
  <c r="T384" i="5" s="1"/>
  <c r="T385" i="5" s="1"/>
  <c r="T373" i="5"/>
  <c r="T374" i="5" s="1"/>
  <c r="T375" i="5" s="1"/>
  <c r="T353" i="5"/>
  <c r="T354" i="5" s="1"/>
  <c r="T355" i="5" s="1"/>
  <c r="T356" i="5" s="1"/>
  <c r="T343" i="5"/>
  <c r="T344" i="5" s="1"/>
  <c r="T345" i="5" s="1"/>
  <c r="T346" i="5" s="1"/>
  <c r="T323" i="5"/>
  <c r="T324" i="5" s="1"/>
  <c r="T325" i="5" s="1"/>
  <c r="T313" i="5"/>
  <c r="T314" i="5" s="1"/>
  <c r="T315" i="5" s="1"/>
  <c r="T303" i="5"/>
  <c r="T304" i="5" s="1"/>
  <c r="T305" i="5" s="1"/>
  <c r="T243" i="5"/>
  <c r="T244" i="5" s="1"/>
  <c r="T245" i="5" s="1"/>
  <c r="T53" i="5"/>
  <c r="T54" i="5" s="1"/>
  <c r="T55" i="5" s="1"/>
  <c r="T39" i="5"/>
  <c r="T40" i="5" s="1"/>
  <c r="T41" i="5" s="1"/>
  <c r="T42" i="5" s="1"/>
  <c r="T25" i="5"/>
  <c r="T26" i="5" s="1"/>
  <c r="T27" i="5" s="1"/>
  <c r="T29" i="5" s="1"/>
  <c r="T118" i="5"/>
  <c r="T416" i="5"/>
  <c r="T435" i="5"/>
  <c r="T444" i="5"/>
  <c r="T485" i="5"/>
  <c r="T510" i="5"/>
  <c r="T578" i="5"/>
  <c r="T336" i="5"/>
  <c r="T366" i="5"/>
  <c r="T426" i="5"/>
  <c r="T497" i="5"/>
  <c r="T542" i="5" l="1"/>
  <c r="T524" i="5"/>
  <c r="T473" i="5"/>
  <c r="T459" i="5"/>
  <c r="T396" i="5"/>
  <c r="T386" i="5"/>
  <c r="T376" i="5"/>
  <c r="T326" i="5"/>
  <c r="T316" i="5"/>
  <c r="T306" i="5"/>
  <c r="T246" i="5"/>
  <c r="T56" i="5"/>
  <c r="T28" i="5"/>
  <c r="T119" i="5"/>
  <c r="T120" i="5" l="1"/>
  <c r="T121" i="5" l="1"/>
  <c r="T122" i="5"/>
  <c r="T593" i="5"/>
  <c r="T594" i="5" l="1"/>
  <c r="S6" i="5" l="1"/>
  <c r="Z591" i="5" l="1"/>
  <c r="AA591" i="5" s="1"/>
  <c r="R586" i="5"/>
  <c r="R585" i="5"/>
  <c r="R584" i="5"/>
  <c r="R583" i="5"/>
  <c r="R582" i="5"/>
  <c r="R574" i="5"/>
  <c r="R573" i="5"/>
  <c r="R572" i="5"/>
  <c r="R571" i="5"/>
  <c r="R570" i="5"/>
  <c r="R562" i="5"/>
  <c r="R561" i="5"/>
  <c r="R560" i="5"/>
  <c r="R559" i="5"/>
  <c r="R558" i="5"/>
  <c r="R550" i="5"/>
  <c r="R549" i="5"/>
  <c r="R548" i="5"/>
  <c r="R547" i="5"/>
  <c r="R546" i="5"/>
  <c r="R538" i="5"/>
  <c r="R537" i="5"/>
  <c r="R536" i="5"/>
  <c r="R535" i="5"/>
  <c r="R534" i="5"/>
  <c r="R533" i="5"/>
  <c r="R532" i="5"/>
  <c r="R531" i="5"/>
  <c r="R530" i="5"/>
  <c r="R529" i="5"/>
  <c r="R528" i="5"/>
  <c r="R539" i="5" s="1"/>
  <c r="R540" i="5" s="1"/>
  <c r="R541" i="5" s="1"/>
  <c r="R520" i="5"/>
  <c r="R519" i="5"/>
  <c r="R518" i="5"/>
  <c r="R517" i="5"/>
  <c r="R516" i="5"/>
  <c r="R515" i="5"/>
  <c r="R514" i="5"/>
  <c r="R506" i="5"/>
  <c r="R505" i="5"/>
  <c r="R504" i="5"/>
  <c r="R503" i="5"/>
  <c r="R502" i="5"/>
  <c r="R501" i="5"/>
  <c r="R493" i="5"/>
  <c r="R492" i="5"/>
  <c r="R491" i="5"/>
  <c r="R490" i="5"/>
  <c r="R489" i="5"/>
  <c r="R481" i="5"/>
  <c r="R480" i="5"/>
  <c r="R479" i="5"/>
  <c r="R478" i="5"/>
  <c r="R477" i="5"/>
  <c r="R469" i="5"/>
  <c r="R468" i="5"/>
  <c r="R467" i="5"/>
  <c r="R466" i="5"/>
  <c r="R465" i="5"/>
  <c r="R464" i="5"/>
  <c r="R463" i="5"/>
  <c r="R455" i="5"/>
  <c r="R454" i="5"/>
  <c r="R453" i="5"/>
  <c r="R452" i="5"/>
  <c r="R451" i="5"/>
  <c r="R450" i="5"/>
  <c r="R449" i="5"/>
  <c r="R448" i="5"/>
  <c r="R440" i="5"/>
  <c r="R439" i="5"/>
  <c r="R441" i="5" s="1"/>
  <c r="R442" i="5" s="1"/>
  <c r="R443" i="5" s="1"/>
  <c r="R431" i="5"/>
  <c r="R430" i="5"/>
  <c r="R422" i="5"/>
  <c r="R421" i="5"/>
  <c r="R420" i="5"/>
  <c r="R412" i="5"/>
  <c r="R411" i="5"/>
  <c r="R410" i="5"/>
  <c r="R413" i="5" s="1"/>
  <c r="R414" i="5" s="1"/>
  <c r="R415" i="5" s="1"/>
  <c r="R402" i="5"/>
  <c r="R401" i="5"/>
  <c r="R400" i="5"/>
  <c r="R392" i="5"/>
  <c r="R391" i="5"/>
  <c r="R390" i="5"/>
  <c r="R382" i="5"/>
  <c r="R381" i="5"/>
  <c r="R380" i="5"/>
  <c r="R372" i="5"/>
  <c r="R371" i="5"/>
  <c r="R370" i="5"/>
  <c r="R362" i="5"/>
  <c r="R361" i="5"/>
  <c r="R360" i="5"/>
  <c r="R352" i="5"/>
  <c r="R351" i="5"/>
  <c r="R350" i="5"/>
  <c r="R342" i="5"/>
  <c r="R341" i="5"/>
  <c r="R340" i="5"/>
  <c r="R332" i="5"/>
  <c r="R331" i="5"/>
  <c r="R330" i="5"/>
  <c r="R322" i="5"/>
  <c r="R321" i="5"/>
  <c r="R320" i="5"/>
  <c r="R312" i="5"/>
  <c r="R311" i="5"/>
  <c r="R310" i="5"/>
  <c r="R302" i="5"/>
  <c r="R301" i="5"/>
  <c r="R300" i="5"/>
  <c r="R299" i="5"/>
  <c r="R298" i="5"/>
  <c r="R297" i="5"/>
  <c r="R296" i="5"/>
  <c r="R295" i="5"/>
  <c r="R294" i="5"/>
  <c r="R293" i="5"/>
  <c r="R292" i="5"/>
  <c r="R291" i="5"/>
  <c r="R290" i="5"/>
  <c r="R289" i="5"/>
  <c r="R288" i="5"/>
  <c r="R287" i="5"/>
  <c r="R286" i="5"/>
  <c r="R285" i="5"/>
  <c r="R284" i="5"/>
  <c r="R283" i="5"/>
  <c r="R282" i="5"/>
  <c r="R281" i="5"/>
  <c r="R280" i="5"/>
  <c r="R279" i="5"/>
  <c r="R278" i="5"/>
  <c r="R277" i="5"/>
  <c r="R276" i="5"/>
  <c r="R275" i="5"/>
  <c r="R274" i="5"/>
  <c r="R273" i="5"/>
  <c r="R272" i="5"/>
  <c r="R271" i="5"/>
  <c r="R270" i="5"/>
  <c r="R269" i="5"/>
  <c r="R268" i="5"/>
  <c r="R267" i="5"/>
  <c r="R266" i="5"/>
  <c r="R265" i="5"/>
  <c r="R264" i="5"/>
  <c r="R263" i="5"/>
  <c r="R262" i="5"/>
  <c r="R261" i="5"/>
  <c r="R260" i="5"/>
  <c r="R259" i="5"/>
  <c r="R258" i="5"/>
  <c r="R257" i="5"/>
  <c r="R256" i="5"/>
  <c r="R255" i="5"/>
  <c r="R254" i="5"/>
  <c r="R253" i="5"/>
  <c r="R252" i="5"/>
  <c r="R251" i="5"/>
  <c r="R250" i="5"/>
  <c r="R242" i="5"/>
  <c r="R241" i="5"/>
  <c r="R240" i="5"/>
  <c r="R239" i="5"/>
  <c r="R238" i="5"/>
  <c r="R237" i="5"/>
  <c r="R236" i="5"/>
  <c r="R235" i="5"/>
  <c r="R234" i="5"/>
  <c r="R233" i="5"/>
  <c r="R232" i="5"/>
  <c r="R231" i="5"/>
  <c r="R230" i="5"/>
  <c r="R229" i="5"/>
  <c r="R228" i="5"/>
  <c r="R227" i="5"/>
  <c r="R226" i="5"/>
  <c r="R225" i="5"/>
  <c r="R224" i="5"/>
  <c r="R223" i="5"/>
  <c r="R222" i="5"/>
  <c r="R221" i="5"/>
  <c r="R220" i="5"/>
  <c r="R219" i="5"/>
  <c r="R218" i="5"/>
  <c r="R217" i="5"/>
  <c r="R216" i="5"/>
  <c r="R215" i="5"/>
  <c r="R214" i="5"/>
  <c r="R213" i="5"/>
  <c r="R212" i="5"/>
  <c r="R211" i="5"/>
  <c r="R210" i="5"/>
  <c r="R209" i="5"/>
  <c r="R208" i="5"/>
  <c r="R207" i="5"/>
  <c r="R206" i="5"/>
  <c r="R205" i="5"/>
  <c r="R204" i="5"/>
  <c r="R203" i="5"/>
  <c r="R202" i="5"/>
  <c r="R201" i="5"/>
  <c r="R200" i="5"/>
  <c r="R199" i="5"/>
  <c r="R198" i="5"/>
  <c r="R197" i="5"/>
  <c r="R196" i="5"/>
  <c r="R195" i="5"/>
  <c r="R194" i="5"/>
  <c r="R193" i="5"/>
  <c r="R192" i="5"/>
  <c r="R191" i="5"/>
  <c r="R190" i="5"/>
  <c r="R189" i="5"/>
  <c r="R188" i="5"/>
  <c r="R187" i="5"/>
  <c r="R186" i="5"/>
  <c r="R185" i="5"/>
  <c r="R184" i="5"/>
  <c r="R183" i="5"/>
  <c r="R182" i="5"/>
  <c r="R181" i="5"/>
  <c r="R180" i="5"/>
  <c r="R179" i="5"/>
  <c r="R178" i="5"/>
  <c r="R177" i="5"/>
  <c r="R176" i="5"/>
  <c r="R175" i="5"/>
  <c r="R174" i="5"/>
  <c r="R173" i="5"/>
  <c r="R172" i="5"/>
  <c r="R171" i="5"/>
  <c r="R170" i="5"/>
  <c r="R169" i="5"/>
  <c r="R168" i="5"/>
  <c r="R167" i="5"/>
  <c r="R166" i="5"/>
  <c r="R165" i="5"/>
  <c r="R164" i="5"/>
  <c r="R163" i="5"/>
  <c r="R162" i="5"/>
  <c r="R161" i="5"/>
  <c r="R160" i="5"/>
  <c r="R159" i="5"/>
  <c r="R158" i="5"/>
  <c r="R157" i="5"/>
  <c r="R156" i="5"/>
  <c r="R155" i="5"/>
  <c r="R154" i="5"/>
  <c r="R153" i="5"/>
  <c r="R152" i="5"/>
  <c r="R151" i="5"/>
  <c r="R150" i="5"/>
  <c r="R149" i="5"/>
  <c r="R148" i="5"/>
  <c r="R147" i="5"/>
  <c r="R146" i="5"/>
  <c r="R145" i="5"/>
  <c r="R144" i="5"/>
  <c r="R143" i="5"/>
  <c r="R142" i="5"/>
  <c r="R141" i="5"/>
  <c r="R140" i="5"/>
  <c r="R139" i="5"/>
  <c r="R138" i="5"/>
  <c r="R137" i="5"/>
  <c r="R136" i="5"/>
  <c r="R135" i="5"/>
  <c r="R134" i="5"/>
  <c r="R133" i="5"/>
  <c r="R132" i="5"/>
  <c r="R131" i="5"/>
  <c r="R130" i="5"/>
  <c r="R129" i="5"/>
  <c r="R128" i="5"/>
  <c r="R127" i="5"/>
  <c r="R126" i="5"/>
  <c r="R125" i="5"/>
  <c r="R117" i="5"/>
  <c r="R116" i="5"/>
  <c r="R115" i="5"/>
  <c r="R114" i="5"/>
  <c r="R113" i="5"/>
  <c r="R112" i="5"/>
  <c r="R111" i="5"/>
  <c r="R110" i="5"/>
  <c r="R109" i="5"/>
  <c r="R108" i="5"/>
  <c r="R107" i="5"/>
  <c r="R106" i="5"/>
  <c r="R105" i="5"/>
  <c r="R104" i="5"/>
  <c r="R103" i="5"/>
  <c r="R102" i="5"/>
  <c r="R101" i="5"/>
  <c r="R100" i="5"/>
  <c r="R99" i="5"/>
  <c r="R98" i="5"/>
  <c r="R97" i="5"/>
  <c r="R96" i="5"/>
  <c r="R95" i="5"/>
  <c r="R94" i="5"/>
  <c r="R93" i="5"/>
  <c r="R92" i="5"/>
  <c r="R91" i="5"/>
  <c r="R90" i="5"/>
  <c r="R89" i="5"/>
  <c r="R88" i="5"/>
  <c r="R87" i="5"/>
  <c r="R86" i="5"/>
  <c r="R85" i="5"/>
  <c r="R84" i="5"/>
  <c r="R83" i="5"/>
  <c r="R82" i="5"/>
  <c r="R81" i="5"/>
  <c r="R80" i="5"/>
  <c r="R79" i="5"/>
  <c r="R78" i="5"/>
  <c r="R77" i="5"/>
  <c r="R76" i="5"/>
  <c r="R75" i="5"/>
  <c r="R74" i="5"/>
  <c r="R73" i="5"/>
  <c r="R72" i="5"/>
  <c r="R71" i="5"/>
  <c r="R70" i="5"/>
  <c r="R69" i="5"/>
  <c r="R68" i="5"/>
  <c r="R67" i="5"/>
  <c r="R66" i="5"/>
  <c r="R65" i="5"/>
  <c r="R64" i="5"/>
  <c r="R63" i="5"/>
  <c r="R62" i="5"/>
  <c r="R61" i="5"/>
  <c r="R60" i="5"/>
  <c r="R52" i="5"/>
  <c r="R51" i="5"/>
  <c r="R50" i="5"/>
  <c r="R49" i="5"/>
  <c r="R48" i="5"/>
  <c r="R47" i="5"/>
  <c r="R46" i="5"/>
  <c r="R38" i="5"/>
  <c r="R37" i="5"/>
  <c r="R36" i="5"/>
  <c r="R35" i="5"/>
  <c r="R34" i="5"/>
  <c r="R33" i="5"/>
  <c r="R32" i="5"/>
  <c r="R24" i="5"/>
  <c r="R23" i="5"/>
  <c r="R22" i="5"/>
  <c r="R21" i="5"/>
  <c r="R20" i="5"/>
  <c r="R19" i="5"/>
  <c r="R18" i="5"/>
  <c r="R17" i="5"/>
  <c r="R16" i="5"/>
  <c r="R15" i="5"/>
  <c r="R14" i="5"/>
  <c r="R13" i="5"/>
  <c r="R12" i="5"/>
  <c r="R11" i="5"/>
  <c r="R10" i="5"/>
  <c r="R9" i="5"/>
  <c r="Q6" i="5"/>
  <c r="R6" i="5" s="1"/>
  <c r="U6" i="5"/>
  <c r="V6" i="5" s="1"/>
  <c r="R587" i="5" l="1"/>
  <c r="R373" i="5"/>
  <c r="R374" i="5" s="1"/>
  <c r="R375" i="5" s="1"/>
  <c r="R376" i="5" s="1"/>
  <c r="R333" i="5"/>
  <c r="R334" i="5" s="1"/>
  <c r="R335" i="5" s="1"/>
  <c r="R337" i="5" s="1"/>
  <c r="R563" i="5"/>
  <c r="R118" i="5"/>
  <c r="R119" i="5" s="1"/>
  <c r="R120" i="5" s="1"/>
  <c r="R122" i="5" s="1"/>
  <c r="R303" i="5"/>
  <c r="R304" i="5" s="1"/>
  <c r="R305" i="5" s="1"/>
  <c r="R307" i="5" s="1"/>
  <c r="R323" i="5"/>
  <c r="R324" i="5" s="1"/>
  <c r="R325" i="5" s="1"/>
  <c r="R326" i="5" s="1"/>
  <c r="R363" i="5"/>
  <c r="R364" i="5" s="1"/>
  <c r="R365" i="5" s="1"/>
  <c r="R403" i="5"/>
  <c r="R404" i="5" s="1"/>
  <c r="R405" i="5" s="1"/>
  <c r="R407" i="5" s="1"/>
  <c r="R521" i="5"/>
  <c r="R522" i="5" s="1"/>
  <c r="R523" i="5" s="1"/>
  <c r="R524" i="5" s="1"/>
  <c r="R575" i="5"/>
  <c r="R576" i="5" s="1"/>
  <c r="R577" i="5" s="1"/>
  <c r="R579" i="5" s="1"/>
  <c r="R53" i="5"/>
  <c r="R54" i="5" s="1"/>
  <c r="R55" i="5" s="1"/>
  <c r="R57" i="5" s="1"/>
  <c r="R313" i="5"/>
  <c r="R314" i="5" s="1"/>
  <c r="R315" i="5" s="1"/>
  <c r="R317" i="5" s="1"/>
  <c r="R353" i="5"/>
  <c r="R354" i="5" s="1"/>
  <c r="R355" i="5" s="1"/>
  <c r="R357" i="5" s="1"/>
  <c r="R393" i="5"/>
  <c r="R394" i="5" s="1"/>
  <c r="R395" i="5" s="1"/>
  <c r="R397" i="5" s="1"/>
  <c r="R432" i="5"/>
  <c r="R433" i="5" s="1"/>
  <c r="R434" i="5" s="1"/>
  <c r="R435" i="5" s="1"/>
  <c r="R456" i="5"/>
  <c r="R457" i="5" s="1"/>
  <c r="R458" i="5" s="1"/>
  <c r="R460" i="5" s="1"/>
  <c r="R470" i="5"/>
  <c r="R471" i="5" s="1"/>
  <c r="R472" i="5" s="1"/>
  <c r="R473" i="5" s="1"/>
  <c r="R482" i="5"/>
  <c r="R483" i="5" s="1"/>
  <c r="R484" i="5" s="1"/>
  <c r="R486" i="5" s="1"/>
  <c r="R494" i="5"/>
  <c r="R495" i="5" s="1"/>
  <c r="R496" i="5" s="1"/>
  <c r="R498" i="5" s="1"/>
  <c r="R25" i="5"/>
  <c r="R26" i="5" s="1"/>
  <c r="R27" i="5" s="1"/>
  <c r="R29" i="5" s="1"/>
  <c r="R39" i="5"/>
  <c r="R40" i="5" s="1"/>
  <c r="R41" i="5" s="1"/>
  <c r="R43" i="5" s="1"/>
  <c r="R243" i="5"/>
  <c r="R244" i="5" s="1"/>
  <c r="R245" i="5" s="1"/>
  <c r="R246" i="5" s="1"/>
  <c r="R343" i="5"/>
  <c r="R344" i="5" s="1"/>
  <c r="R345" i="5" s="1"/>
  <c r="R347" i="5" s="1"/>
  <c r="R383" i="5"/>
  <c r="R384" i="5" s="1"/>
  <c r="R385" i="5" s="1"/>
  <c r="R387" i="5" s="1"/>
  <c r="R423" i="5"/>
  <c r="R424" i="5" s="1"/>
  <c r="R425" i="5" s="1"/>
  <c r="R427" i="5" s="1"/>
  <c r="R507" i="5"/>
  <c r="R508" i="5" s="1"/>
  <c r="R509" i="5" s="1"/>
  <c r="R510" i="5" s="1"/>
  <c r="R551" i="5"/>
  <c r="R552" i="5" s="1"/>
  <c r="R553" i="5" s="1"/>
  <c r="R555" i="5" s="1"/>
  <c r="R444" i="5"/>
  <c r="R445" i="5"/>
  <c r="R542" i="5"/>
  <c r="R543" i="5"/>
  <c r="R121" i="5"/>
  <c r="R367" i="5"/>
  <c r="R366" i="5"/>
  <c r="R417" i="5"/>
  <c r="R416" i="5"/>
  <c r="R327" i="5"/>
  <c r="R588" i="5" l="1"/>
  <c r="R589" i="5" s="1"/>
  <c r="R565" i="5"/>
  <c r="R566" i="5" s="1"/>
  <c r="R564" i="5"/>
  <c r="R554" i="5"/>
  <c r="R525" i="5"/>
  <c r="R497" i="5"/>
  <c r="R485" i="5"/>
  <c r="R474" i="5"/>
  <c r="R459" i="5"/>
  <c r="R436" i="5"/>
  <c r="R426" i="5"/>
  <c r="R406" i="5"/>
  <c r="R386" i="5"/>
  <c r="R377" i="5"/>
  <c r="R356" i="5"/>
  <c r="R346" i="5"/>
  <c r="R336" i="5"/>
  <c r="R316" i="5"/>
  <c r="R306" i="5"/>
  <c r="R56" i="5"/>
  <c r="R42" i="5"/>
  <c r="R28" i="5"/>
  <c r="R567" i="5"/>
  <c r="R511" i="5"/>
  <c r="R247" i="5"/>
  <c r="R396" i="5"/>
  <c r="R578" i="5"/>
  <c r="Z587" i="5"/>
  <c r="Z586" i="5"/>
  <c r="Z585" i="5"/>
  <c r="Z584" i="5"/>
  <c r="Z583" i="5"/>
  <c r="Z582" i="5"/>
  <c r="Z581" i="5"/>
  <c r="Z580" i="5"/>
  <c r="Z579" i="5"/>
  <c r="Z578" i="5"/>
  <c r="Z577" i="5"/>
  <c r="Z576" i="5"/>
  <c r="Z575" i="5"/>
  <c r="Z574" i="5"/>
  <c r="Z573" i="5"/>
  <c r="Z572" i="5"/>
  <c r="AA572" i="5" s="1"/>
  <c r="Z571" i="5"/>
  <c r="Z570" i="5"/>
  <c r="Z569" i="5"/>
  <c r="Z568" i="5"/>
  <c r="Z567" i="5"/>
  <c r="Z566" i="5"/>
  <c r="Z565" i="5"/>
  <c r="Z564" i="5"/>
  <c r="Z563" i="5"/>
  <c r="Z562" i="5"/>
  <c r="Z561" i="5"/>
  <c r="Z560" i="5"/>
  <c r="Z559" i="5"/>
  <c r="Z558" i="5"/>
  <c r="Z557" i="5"/>
  <c r="Z556" i="5"/>
  <c r="Z555" i="5"/>
  <c r="Z554" i="5"/>
  <c r="Z553" i="5"/>
  <c r="Z552" i="5"/>
  <c r="Z551" i="5"/>
  <c r="Z550" i="5"/>
  <c r="Z549" i="5"/>
  <c r="Z548" i="5"/>
  <c r="Z547" i="5"/>
  <c r="Z546" i="5"/>
  <c r="Z545" i="5"/>
  <c r="Z544" i="5"/>
  <c r="Z543" i="5"/>
  <c r="Z542" i="5"/>
  <c r="Z541" i="5"/>
  <c r="Z540" i="5"/>
  <c r="Z539" i="5"/>
  <c r="Z538" i="5"/>
  <c r="Z537" i="5"/>
  <c r="Z536" i="5"/>
  <c r="Z535" i="5"/>
  <c r="Z534" i="5"/>
  <c r="Z533" i="5"/>
  <c r="Z532" i="5"/>
  <c r="Z531" i="5"/>
  <c r="Z530" i="5"/>
  <c r="Z529" i="5"/>
  <c r="Z528" i="5"/>
  <c r="Z527" i="5"/>
  <c r="Z526" i="5"/>
  <c r="Z525" i="5"/>
  <c r="Z524" i="5"/>
  <c r="Z523" i="5"/>
  <c r="Z522" i="5"/>
  <c r="Z521" i="5"/>
  <c r="Z520" i="5"/>
  <c r="Z519" i="5"/>
  <c r="Z518" i="5"/>
  <c r="Z517" i="5"/>
  <c r="Z516" i="5"/>
  <c r="Z515" i="5"/>
  <c r="Z514" i="5"/>
  <c r="Z513" i="5"/>
  <c r="Z512" i="5"/>
  <c r="Z511" i="5"/>
  <c r="Z510" i="5"/>
  <c r="Z509" i="5"/>
  <c r="Z508" i="5"/>
  <c r="Z507" i="5"/>
  <c r="Z506" i="5"/>
  <c r="Z505" i="5"/>
  <c r="Z504" i="5"/>
  <c r="Z503" i="5"/>
  <c r="Z502" i="5"/>
  <c r="Z501" i="5"/>
  <c r="Z500" i="5"/>
  <c r="Z499" i="5"/>
  <c r="Z498" i="5"/>
  <c r="Z497" i="5"/>
  <c r="Z496" i="5"/>
  <c r="Z495" i="5"/>
  <c r="Z494" i="5"/>
  <c r="Z493" i="5"/>
  <c r="Z492" i="5"/>
  <c r="Z491" i="5"/>
  <c r="Z490" i="5"/>
  <c r="Z489" i="5"/>
  <c r="Z488" i="5"/>
  <c r="Z487" i="5"/>
  <c r="Z486" i="5"/>
  <c r="Z485" i="5"/>
  <c r="Z484" i="5"/>
  <c r="Z483" i="5"/>
  <c r="Z482" i="5"/>
  <c r="Z481" i="5"/>
  <c r="Z480" i="5"/>
  <c r="Z479" i="5"/>
  <c r="Z478" i="5"/>
  <c r="Z477" i="5"/>
  <c r="Z476" i="5"/>
  <c r="Z475" i="5"/>
  <c r="Z474" i="5"/>
  <c r="Z473" i="5"/>
  <c r="Z472" i="5"/>
  <c r="Z471" i="5"/>
  <c r="Z470" i="5"/>
  <c r="Z469" i="5"/>
  <c r="Z468" i="5"/>
  <c r="Z467" i="5"/>
  <c r="Z466" i="5"/>
  <c r="Z465" i="5"/>
  <c r="Z464" i="5"/>
  <c r="Z463" i="5"/>
  <c r="Z462" i="5"/>
  <c r="Z461" i="5"/>
  <c r="Z460" i="5"/>
  <c r="Z459" i="5"/>
  <c r="Z458" i="5"/>
  <c r="Z457" i="5"/>
  <c r="Z456" i="5"/>
  <c r="Z455" i="5"/>
  <c r="Z454" i="5"/>
  <c r="Z453" i="5"/>
  <c r="Z452" i="5"/>
  <c r="Z451" i="5"/>
  <c r="Z450" i="5"/>
  <c r="Z449" i="5"/>
  <c r="Z448" i="5"/>
  <c r="Z447" i="5"/>
  <c r="Z446" i="5"/>
  <c r="Z445" i="5"/>
  <c r="Z444" i="5"/>
  <c r="Z443" i="5"/>
  <c r="Z442" i="5"/>
  <c r="Z441" i="5"/>
  <c r="Z440" i="5"/>
  <c r="Z439" i="5"/>
  <c r="Z438" i="5"/>
  <c r="Z437" i="5"/>
  <c r="Z436" i="5"/>
  <c r="Z435" i="5"/>
  <c r="Z434" i="5"/>
  <c r="Z433" i="5"/>
  <c r="Z432" i="5"/>
  <c r="Z431" i="5"/>
  <c r="Z430" i="5"/>
  <c r="Z429" i="5"/>
  <c r="Z428" i="5"/>
  <c r="Z427" i="5"/>
  <c r="Z426" i="5"/>
  <c r="Z425" i="5"/>
  <c r="Z424" i="5"/>
  <c r="Z423" i="5"/>
  <c r="Z422" i="5"/>
  <c r="Z421" i="5"/>
  <c r="Z420" i="5"/>
  <c r="Z419" i="5"/>
  <c r="Z418" i="5"/>
  <c r="Z417" i="5"/>
  <c r="Z416" i="5"/>
  <c r="Z415" i="5"/>
  <c r="Z414" i="5"/>
  <c r="Z413" i="5"/>
  <c r="Z412" i="5"/>
  <c r="Z411" i="5"/>
  <c r="Z410" i="5"/>
  <c r="Z409" i="5"/>
  <c r="Z408" i="5"/>
  <c r="Z407" i="5"/>
  <c r="Z406" i="5"/>
  <c r="Z405" i="5"/>
  <c r="Z404" i="5"/>
  <c r="Z403" i="5"/>
  <c r="Z402" i="5"/>
  <c r="Z401" i="5"/>
  <c r="Z400" i="5"/>
  <c r="Z399" i="5"/>
  <c r="Z398" i="5"/>
  <c r="Z397" i="5"/>
  <c r="Z396" i="5"/>
  <c r="Z395" i="5"/>
  <c r="Z394" i="5"/>
  <c r="Z393" i="5"/>
  <c r="Z392" i="5"/>
  <c r="Z391" i="5"/>
  <c r="Z390" i="5"/>
  <c r="Z389" i="5"/>
  <c r="Z388" i="5"/>
  <c r="Z387" i="5"/>
  <c r="Z386" i="5"/>
  <c r="Z385" i="5"/>
  <c r="Z384" i="5"/>
  <c r="Z383" i="5"/>
  <c r="Z382" i="5"/>
  <c r="Z381" i="5"/>
  <c r="Z380" i="5"/>
  <c r="Z379" i="5"/>
  <c r="Z378" i="5"/>
  <c r="Z377" i="5"/>
  <c r="Z376" i="5"/>
  <c r="Z375" i="5"/>
  <c r="Z374" i="5"/>
  <c r="Z373" i="5"/>
  <c r="Z372" i="5"/>
  <c r="Z371" i="5"/>
  <c r="Z370" i="5"/>
  <c r="Z369" i="5"/>
  <c r="Z368" i="5"/>
  <c r="Z367" i="5"/>
  <c r="Z366" i="5"/>
  <c r="Z365" i="5"/>
  <c r="Z364" i="5"/>
  <c r="Z363" i="5"/>
  <c r="Z362" i="5"/>
  <c r="Z361" i="5"/>
  <c r="Z360" i="5"/>
  <c r="Z359" i="5"/>
  <c r="Z358" i="5"/>
  <c r="Z357" i="5"/>
  <c r="Z356" i="5"/>
  <c r="Z355" i="5"/>
  <c r="Z354" i="5"/>
  <c r="Z353" i="5"/>
  <c r="Z352" i="5"/>
  <c r="Z351" i="5"/>
  <c r="Z350" i="5"/>
  <c r="Z349" i="5"/>
  <c r="Z348" i="5"/>
  <c r="Z347" i="5"/>
  <c r="Z346" i="5"/>
  <c r="Z345" i="5"/>
  <c r="Z344" i="5"/>
  <c r="Z343" i="5"/>
  <c r="Z342" i="5"/>
  <c r="Z341" i="5"/>
  <c r="Z340" i="5"/>
  <c r="Z339" i="5"/>
  <c r="Z338" i="5"/>
  <c r="Z337" i="5"/>
  <c r="Z336" i="5"/>
  <c r="Z335" i="5"/>
  <c r="Z334" i="5"/>
  <c r="Z333" i="5"/>
  <c r="Z332" i="5"/>
  <c r="Z331" i="5"/>
  <c r="Z330" i="5"/>
  <c r="Z329" i="5"/>
  <c r="Z328" i="5"/>
  <c r="Z327" i="5"/>
  <c r="Z326" i="5"/>
  <c r="Z325" i="5"/>
  <c r="Z324" i="5"/>
  <c r="Z323" i="5"/>
  <c r="Z322" i="5"/>
  <c r="Z321" i="5"/>
  <c r="Z320" i="5"/>
  <c r="Z319" i="5"/>
  <c r="Z318" i="5"/>
  <c r="Z317" i="5"/>
  <c r="Z316" i="5"/>
  <c r="Z315" i="5"/>
  <c r="Z314" i="5"/>
  <c r="Z313" i="5"/>
  <c r="Z312" i="5"/>
  <c r="Z311" i="5"/>
  <c r="Z310" i="5"/>
  <c r="Z309" i="5"/>
  <c r="Z308" i="5"/>
  <c r="Z307" i="5"/>
  <c r="Z306" i="5"/>
  <c r="Z305" i="5"/>
  <c r="Z304" i="5"/>
  <c r="Z303" i="5"/>
  <c r="Z302" i="5"/>
  <c r="Z301" i="5"/>
  <c r="Z300" i="5"/>
  <c r="Z299" i="5"/>
  <c r="Z298" i="5"/>
  <c r="Z297" i="5"/>
  <c r="Z296" i="5"/>
  <c r="Z295" i="5"/>
  <c r="Z294" i="5"/>
  <c r="Z293" i="5"/>
  <c r="Z292" i="5"/>
  <c r="Z291" i="5"/>
  <c r="Z290" i="5"/>
  <c r="Z289" i="5"/>
  <c r="Z288" i="5"/>
  <c r="Z287" i="5"/>
  <c r="Z286" i="5"/>
  <c r="Z285" i="5"/>
  <c r="Z284" i="5"/>
  <c r="Z283" i="5"/>
  <c r="Z282" i="5"/>
  <c r="Z281" i="5"/>
  <c r="Z280" i="5"/>
  <c r="Z279" i="5"/>
  <c r="Z278" i="5"/>
  <c r="Z277" i="5"/>
  <c r="Z276" i="5"/>
  <c r="Z275" i="5"/>
  <c r="Z274" i="5"/>
  <c r="Z273" i="5"/>
  <c r="Z272" i="5"/>
  <c r="Z271" i="5"/>
  <c r="Z270" i="5"/>
  <c r="Z269" i="5"/>
  <c r="Z268" i="5"/>
  <c r="Z267" i="5"/>
  <c r="Z266" i="5"/>
  <c r="Z265" i="5"/>
  <c r="Z264" i="5"/>
  <c r="Z263" i="5"/>
  <c r="Z262" i="5"/>
  <c r="Z261" i="5"/>
  <c r="Z260" i="5"/>
  <c r="Z259" i="5"/>
  <c r="Z258" i="5"/>
  <c r="Z257" i="5"/>
  <c r="Z256" i="5"/>
  <c r="Z255" i="5"/>
  <c r="Z254" i="5"/>
  <c r="Z253" i="5"/>
  <c r="Z252" i="5"/>
  <c r="Z251" i="5"/>
  <c r="Z250" i="5"/>
  <c r="Z249" i="5"/>
  <c r="Z248" i="5"/>
  <c r="Z247" i="5"/>
  <c r="Z246" i="5"/>
  <c r="Z245" i="5"/>
  <c r="Z244" i="5"/>
  <c r="Z243" i="5"/>
  <c r="Z242" i="5"/>
  <c r="Z241" i="5"/>
  <c r="Z240" i="5"/>
  <c r="Z239" i="5"/>
  <c r="Z238" i="5"/>
  <c r="Z237" i="5"/>
  <c r="Z236" i="5"/>
  <c r="Z235" i="5"/>
  <c r="Z234" i="5"/>
  <c r="Z233" i="5"/>
  <c r="Z232" i="5"/>
  <c r="Z231" i="5"/>
  <c r="Z230" i="5"/>
  <c r="Z229" i="5"/>
  <c r="Z228" i="5"/>
  <c r="Z227" i="5"/>
  <c r="Z226" i="5"/>
  <c r="Z225" i="5"/>
  <c r="Z224" i="5"/>
  <c r="Z223" i="5"/>
  <c r="Z222" i="5"/>
  <c r="Z221" i="5"/>
  <c r="Z220" i="5"/>
  <c r="Z219" i="5"/>
  <c r="Z218" i="5"/>
  <c r="Z217" i="5"/>
  <c r="Z216" i="5"/>
  <c r="Z215" i="5"/>
  <c r="Z214" i="5"/>
  <c r="Z213" i="5"/>
  <c r="Z212" i="5"/>
  <c r="Z211" i="5"/>
  <c r="Z210" i="5"/>
  <c r="Z209" i="5"/>
  <c r="Z208" i="5"/>
  <c r="Z207" i="5"/>
  <c r="Z206" i="5"/>
  <c r="Z205" i="5"/>
  <c r="Z204" i="5"/>
  <c r="Z203" i="5"/>
  <c r="Z202" i="5"/>
  <c r="Z201" i="5"/>
  <c r="Z200" i="5"/>
  <c r="Z199" i="5"/>
  <c r="Z198" i="5"/>
  <c r="Z197" i="5"/>
  <c r="Z196" i="5"/>
  <c r="Z195" i="5"/>
  <c r="Z194" i="5"/>
  <c r="Z193" i="5"/>
  <c r="Z192" i="5"/>
  <c r="Z191" i="5"/>
  <c r="Z190" i="5"/>
  <c r="Z189" i="5"/>
  <c r="Z188" i="5"/>
  <c r="Z187" i="5"/>
  <c r="Z186" i="5"/>
  <c r="Z185" i="5"/>
  <c r="Z184" i="5"/>
  <c r="Z183" i="5"/>
  <c r="Z182" i="5"/>
  <c r="Z181" i="5"/>
  <c r="Z180" i="5"/>
  <c r="Z179" i="5"/>
  <c r="Z178" i="5"/>
  <c r="Z177" i="5"/>
  <c r="Z176" i="5"/>
  <c r="Z175" i="5"/>
  <c r="Z174" i="5"/>
  <c r="Z173" i="5"/>
  <c r="Z172" i="5"/>
  <c r="Z171" i="5"/>
  <c r="Z170" i="5"/>
  <c r="Z169" i="5"/>
  <c r="Z168" i="5"/>
  <c r="Z167" i="5"/>
  <c r="Z166" i="5"/>
  <c r="Z165" i="5"/>
  <c r="Z164" i="5"/>
  <c r="Z163" i="5"/>
  <c r="Z162" i="5"/>
  <c r="Z161" i="5"/>
  <c r="Z160" i="5"/>
  <c r="Z159" i="5"/>
  <c r="Z158" i="5"/>
  <c r="Z157" i="5"/>
  <c r="Z156" i="5"/>
  <c r="Z155" i="5"/>
  <c r="Z154" i="5"/>
  <c r="Z153" i="5"/>
  <c r="Z152" i="5"/>
  <c r="Z151" i="5"/>
  <c r="Z150" i="5"/>
  <c r="Z149" i="5"/>
  <c r="Z148" i="5"/>
  <c r="Z147" i="5"/>
  <c r="Z146" i="5"/>
  <c r="Z145" i="5"/>
  <c r="Z144" i="5"/>
  <c r="Z143" i="5"/>
  <c r="Z142" i="5"/>
  <c r="Z141" i="5"/>
  <c r="Z140" i="5"/>
  <c r="Z139" i="5"/>
  <c r="Z138" i="5"/>
  <c r="Z137" i="5"/>
  <c r="Z136" i="5"/>
  <c r="Z135" i="5"/>
  <c r="Z134" i="5"/>
  <c r="Z133" i="5"/>
  <c r="Z132" i="5"/>
  <c r="Z131" i="5"/>
  <c r="Z130" i="5"/>
  <c r="Z129" i="5"/>
  <c r="Z128" i="5"/>
  <c r="Z127" i="5"/>
  <c r="Z126" i="5"/>
  <c r="Z125" i="5"/>
  <c r="Z124" i="5"/>
  <c r="Z123" i="5"/>
  <c r="Z122" i="5"/>
  <c r="Z121" i="5"/>
  <c r="Z120" i="5"/>
  <c r="Z119" i="5"/>
  <c r="Z118" i="5"/>
  <c r="Z117" i="5"/>
  <c r="Z116" i="5"/>
  <c r="Z115" i="5"/>
  <c r="Z114" i="5"/>
  <c r="Z113" i="5"/>
  <c r="Z112" i="5"/>
  <c r="Z111" i="5"/>
  <c r="Z110" i="5"/>
  <c r="Z109" i="5"/>
  <c r="Z108" i="5"/>
  <c r="Z107" i="5"/>
  <c r="Z106" i="5"/>
  <c r="Z105" i="5"/>
  <c r="Z104" i="5"/>
  <c r="Z103" i="5"/>
  <c r="Z102" i="5"/>
  <c r="Z101" i="5"/>
  <c r="Z100" i="5"/>
  <c r="Z99" i="5"/>
  <c r="Z98" i="5"/>
  <c r="Z97" i="5"/>
  <c r="Z96" i="5"/>
  <c r="Z95" i="5"/>
  <c r="Z94" i="5"/>
  <c r="Z93" i="5"/>
  <c r="Z92" i="5"/>
  <c r="Z91" i="5"/>
  <c r="Z90" i="5"/>
  <c r="Z89" i="5"/>
  <c r="Z88" i="5"/>
  <c r="Z87" i="5"/>
  <c r="Z86" i="5"/>
  <c r="Z85" i="5"/>
  <c r="Z84" i="5"/>
  <c r="Z83" i="5"/>
  <c r="Z82" i="5"/>
  <c r="Z81" i="5"/>
  <c r="Z80" i="5"/>
  <c r="Z79" i="5"/>
  <c r="Z78" i="5"/>
  <c r="Z77" i="5"/>
  <c r="Z76" i="5"/>
  <c r="Z75" i="5"/>
  <c r="Z74" i="5"/>
  <c r="Z73" i="5"/>
  <c r="Z72" i="5"/>
  <c r="Z71" i="5"/>
  <c r="Z70" i="5"/>
  <c r="Z69" i="5"/>
  <c r="Z68" i="5"/>
  <c r="Z67" i="5"/>
  <c r="Z66" i="5"/>
  <c r="Z65" i="5"/>
  <c r="Z64" i="5"/>
  <c r="Z63" i="5"/>
  <c r="Z62" i="5"/>
  <c r="Z61" i="5"/>
  <c r="Z60" i="5"/>
  <c r="Z59" i="5"/>
  <c r="Z58" i="5"/>
  <c r="Z57" i="5"/>
  <c r="Z56"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R591" i="5" l="1"/>
  <c r="R590" i="5"/>
  <c r="R594" i="5" s="1"/>
  <c r="R593" i="5"/>
  <c r="R595" i="5" s="1"/>
  <c r="AA460" i="5"/>
  <c r="AA474" i="5"/>
  <c r="AA486" i="5"/>
  <c r="AA498" i="5"/>
  <c r="AA511" i="5"/>
  <c r="AA525" i="5"/>
  <c r="AA543" i="5"/>
  <c r="AA555" i="5"/>
  <c r="AA567" i="5"/>
  <c r="AA579" i="5"/>
  <c r="Z595" i="5"/>
  <c r="AA595" i="5" s="1"/>
  <c r="AA29" i="5"/>
  <c r="AA43" i="5"/>
  <c r="AA57" i="5"/>
  <c r="AA122" i="5"/>
  <c r="AA247" i="5"/>
  <c r="AA307" i="5"/>
  <c r="AA317" i="5"/>
  <c r="AA327" i="5"/>
  <c r="AA337" i="5"/>
  <c r="AA347" i="5"/>
  <c r="AA357" i="5"/>
  <c r="AA367" i="5"/>
  <c r="AA377" i="5"/>
  <c r="AA387" i="5"/>
  <c r="AA397" i="5"/>
  <c r="AA407" i="5"/>
  <c r="AA417" i="5"/>
  <c r="AA427" i="5"/>
  <c r="AA436" i="5"/>
  <c r="AA445" i="5"/>
  <c r="AA587" i="5" l="1"/>
  <c r="AA586" i="5"/>
  <c r="AA585" i="5"/>
  <c r="AA584" i="5"/>
  <c r="AA583" i="5"/>
  <c r="AA582" i="5"/>
  <c r="AA581" i="5"/>
  <c r="AA580" i="5"/>
  <c r="AA578" i="5"/>
  <c r="AA577" i="5"/>
  <c r="AA576" i="5"/>
  <c r="AA575" i="5"/>
  <c r="AA574" i="5"/>
  <c r="AA573" i="5"/>
  <c r="AA571" i="5"/>
  <c r="AA570" i="5"/>
  <c r="AA569" i="5"/>
  <c r="AA568" i="5"/>
  <c r="AA566" i="5"/>
  <c r="AA565" i="5"/>
  <c r="AA564" i="5"/>
  <c r="AA563" i="5"/>
  <c r="AA562" i="5"/>
  <c r="AA561" i="5"/>
  <c r="AA560" i="5"/>
  <c r="AA559" i="5"/>
  <c r="AA558" i="5"/>
  <c r="AA557" i="5"/>
  <c r="AA556" i="5"/>
  <c r="AA554" i="5"/>
  <c r="AA553" i="5"/>
  <c r="AA552" i="5"/>
  <c r="AA551" i="5"/>
  <c r="AA550" i="5"/>
  <c r="AA549" i="5"/>
  <c r="AA548" i="5"/>
  <c r="AA547" i="5"/>
  <c r="AA546" i="5"/>
  <c r="AA545" i="5"/>
  <c r="AA544" i="5"/>
  <c r="AA542" i="5"/>
  <c r="AA541" i="5"/>
  <c r="AA540" i="5"/>
  <c r="AA539" i="5"/>
  <c r="AA538" i="5"/>
  <c r="AA537" i="5"/>
  <c r="AA536" i="5"/>
  <c r="AA535" i="5"/>
  <c r="AA534" i="5"/>
  <c r="AA533" i="5"/>
  <c r="AA532" i="5"/>
  <c r="AA531" i="5"/>
  <c r="AA530" i="5"/>
  <c r="AA529" i="5"/>
  <c r="AA528" i="5"/>
  <c r="AA527" i="5"/>
  <c r="AA526" i="5"/>
  <c r="AA524" i="5"/>
  <c r="AA523" i="5"/>
  <c r="AA522" i="5"/>
  <c r="AA521" i="5"/>
  <c r="AA520" i="5"/>
  <c r="AA519" i="5"/>
  <c r="AA518" i="5"/>
  <c r="AA517" i="5"/>
  <c r="AA516" i="5"/>
  <c r="AA515" i="5"/>
  <c r="AA514" i="5"/>
  <c r="AA513" i="5"/>
  <c r="AA512" i="5"/>
  <c r="AA510" i="5"/>
  <c r="AA509" i="5"/>
  <c r="AA508" i="5"/>
  <c r="AA507" i="5"/>
  <c r="AA506" i="5"/>
  <c r="AA505" i="5"/>
  <c r="AA504" i="5"/>
  <c r="AA503" i="5"/>
  <c r="AA502" i="5"/>
  <c r="AA501" i="5"/>
  <c r="AA500" i="5"/>
  <c r="AA499" i="5"/>
  <c r="AA497" i="5"/>
  <c r="AA496" i="5"/>
  <c r="AA495" i="5"/>
  <c r="AA494" i="5"/>
  <c r="AA493" i="5"/>
  <c r="AA492" i="5"/>
  <c r="AA491" i="5"/>
  <c r="AA490" i="5"/>
  <c r="AA489" i="5"/>
  <c r="AA488" i="5"/>
  <c r="AA487" i="5"/>
  <c r="AA485" i="5"/>
  <c r="AA484" i="5"/>
  <c r="AA483" i="5"/>
  <c r="AA482" i="5"/>
  <c r="AA481" i="5"/>
  <c r="AA480" i="5"/>
  <c r="AA479" i="5"/>
  <c r="AA478" i="5"/>
  <c r="AA477" i="5"/>
  <c r="AA476" i="5"/>
  <c r="AA475" i="5"/>
  <c r="AA473" i="5"/>
  <c r="AA472" i="5"/>
  <c r="AA471" i="5"/>
  <c r="AA470" i="5"/>
  <c r="AA469" i="5"/>
  <c r="AA468" i="5"/>
  <c r="AA467" i="5"/>
  <c r="AA466" i="5"/>
  <c r="AA465" i="5"/>
  <c r="AA464" i="5"/>
  <c r="AA463" i="5"/>
  <c r="AA462" i="5"/>
  <c r="AA461" i="5"/>
  <c r="AA459" i="5"/>
  <c r="AA458" i="5"/>
  <c r="AA457" i="5"/>
  <c r="AA456" i="5"/>
  <c r="AA455" i="5"/>
  <c r="AA454" i="5"/>
  <c r="AA453" i="5"/>
  <c r="AA452" i="5"/>
  <c r="AA451" i="5"/>
  <c r="AA450" i="5"/>
  <c r="AA449" i="5"/>
  <c r="AA448" i="5"/>
  <c r="AA447" i="5"/>
  <c r="AA446" i="5"/>
  <c r="AA444" i="5"/>
  <c r="AA443" i="5"/>
  <c r="AA442" i="5"/>
  <c r="AA441" i="5"/>
  <c r="AA440" i="5"/>
  <c r="AA439" i="5"/>
  <c r="AA438" i="5"/>
  <c r="AA437" i="5"/>
  <c r="AA435" i="5"/>
  <c r="AA434" i="5"/>
  <c r="AA433" i="5"/>
  <c r="AA432" i="5"/>
  <c r="AA431" i="5"/>
  <c r="AA430" i="5"/>
  <c r="AA429" i="5"/>
  <c r="AA428" i="5"/>
  <c r="AA426" i="5"/>
  <c r="AA425" i="5"/>
  <c r="AA424" i="5"/>
  <c r="AA423" i="5"/>
  <c r="AA422" i="5"/>
  <c r="AA421" i="5"/>
  <c r="AA420" i="5"/>
  <c r="AA419" i="5"/>
  <c r="AA418" i="5"/>
  <c r="AA416" i="5"/>
  <c r="AA415" i="5"/>
  <c r="AA414" i="5"/>
  <c r="AA413" i="5"/>
  <c r="AA412" i="5"/>
  <c r="AA411" i="5"/>
  <c r="AA410" i="5"/>
  <c r="AA409" i="5"/>
  <c r="AA408" i="5"/>
  <c r="AA406" i="5"/>
  <c r="AA405" i="5"/>
  <c r="AA404" i="5"/>
  <c r="AA403" i="5"/>
  <c r="AA402" i="5"/>
  <c r="AA401" i="5"/>
  <c r="AA400" i="5"/>
  <c r="AA399" i="5"/>
  <c r="AA398" i="5"/>
  <c r="AA396" i="5"/>
  <c r="AA395" i="5"/>
  <c r="AA394" i="5"/>
  <c r="AA393" i="5"/>
  <c r="AA392" i="5"/>
  <c r="AA391" i="5"/>
  <c r="AA390" i="5"/>
  <c r="AA389" i="5"/>
  <c r="AA388" i="5"/>
  <c r="AA386" i="5"/>
  <c r="AA385" i="5"/>
  <c r="AA384" i="5"/>
  <c r="AA383" i="5"/>
  <c r="AA382" i="5"/>
  <c r="AA381" i="5"/>
  <c r="AA380" i="5"/>
  <c r="AA379" i="5"/>
  <c r="AA378" i="5"/>
  <c r="AA376" i="5"/>
  <c r="AA375" i="5"/>
  <c r="AA374" i="5"/>
  <c r="AA373" i="5"/>
  <c r="AA372" i="5"/>
  <c r="AA371" i="5"/>
  <c r="AA370" i="5"/>
  <c r="AA369" i="5"/>
  <c r="AA368" i="5"/>
  <c r="AA366" i="5"/>
  <c r="AA365" i="5"/>
  <c r="AA364" i="5"/>
  <c r="AA363" i="5"/>
  <c r="AA362" i="5"/>
  <c r="AA361" i="5"/>
  <c r="AA360" i="5"/>
  <c r="AA359" i="5"/>
  <c r="AA358" i="5"/>
  <c r="AA356" i="5"/>
  <c r="AA355" i="5"/>
  <c r="AA354" i="5"/>
  <c r="AA353" i="5"/>
  <c r="AA352" i="5"/>
  <c r="AA351" i="5"/>
  <c r="AA350" i="5"/>
  <c r="AA349" i="5"/>
  <c r="AA348" i="5"/>
  <c r="AA346" i="5"/>
  <c r="AA345" i="5"/>
  <c r="AA344" i="5"/>
  <c r="AA343" i="5"/>
  <c r="AA342" i="5"/>
  <c r="AA341" i="5"/>
  <c r="AA340" i="5"/>
  <c r="AA339" i="5"/>
  <c r="AA338" i="5"/>
  <c r="AA336" i="5"/>
  <c r="AA335" i="5"/>
  <c r="AA334" i="5"/>
  <c r="AA333" i="5"/>
  <c r="AA332" i="5"/>
  <c r="AA331" i="5"/>
  <c r="AA330" i="5"/>
  <c r="AA329" i="5"/>
  <c r="AA328" i="5"/>
  <c r="AA326" i="5"/>
  <c r="AA325" i="5"/>
  <c r="AA324" i="5"/>
  <c r="AA323" i="5"/>
  <c r="AA322" i="5"/>
  <c r="AA321" i="5"/>
  <c r="AA320" i="5"/>
  <c r="AA319" i="5"/>
  <c r="AA318" i="5"/>
  <c r="AA316" i="5"/>
  <c r="AA315" i="5"/>
  <c r="AA314" i="5"/>
  <c r="AA313" i="5"/>
  <c r="AA312" i="5"/>
  <c r="AA311" i="5"/>
  <c r="AA310" i="5"/>
  <c r="AA309" i="5"/>
  <c r="AA308" i="5"/>
  <c r="AA306" i="5"/>
  <c r="AA305" i="5"/>
  <c r="AA304" i="5"/>
  <c r="AA303" i="5"/>
  <c r="AA302" i="5"/>
  <c r="AA301" i="5"/>
  <c r="AA300" i="5"/>
  <c r="AA299" i="5"/>
  <c r="AA298" i="5"/>
  <c r="AA297" i="5"/>
  <c r="AA296" i="5"/>
  <c r="AA295" i="5"/>
  <c r="AA294" i="5"/>
  <c r="AA293" i="5"/>
  <c r="AA292" i="5"/>
  <c r="AA291" i="5"/>
  <c r="AA290" i="5"/>
  <c r="AA289" i="5"/>
  <c r="AA288" i="5"/>
  <c r="AA287" i="5"/>
  <c r="AA286" i="5"/>
  <c r="AA285" i="5"/>
  <c r="AA284" i="5"/>
  <c r="AA283" i="5"/>
  <c r="AA282" i="5"/>
  <c r="AA281" i="5"/>
  <c r="AA280" i="5"/>
  <c r="AA279" i="5"/>
  <c r="AA278" i="5"/>
  <c r="AA277" i="5"/>
  <c r="AA276" i="5"/>
  <c r="AA275" i="5"/>
  <c r="AA274" i="5"/>
  <c r="AA273" i="5"/>
  <c r="AA272" i="5"/>
  <c r="AA271" i="5"/>
  <c r="AA270" i="5"/>
  <c r="AA269" i="5"/>
  <c r="AA268" i="5"/>
  <c r="AA267" i="5"/>
  <c r="AA266" i="5"/>
  <c r="AA265" i="5"/>
  <c r="AA264" i="5"/>
  <c r="AA263" i="5"/>
  <c r="AA262" i="5"/>
  <c r="AA261" i="5"/>
  <c r="AA260" i="5"/>
  <c r="AA259" i="5"/>
  <c r="AA258" i="5"/>
  <c r="AA257" i="5"/>
  <c r="AA256" i="5"/>
  <c r="AA255" i="5"/>
  <c r="AA254" i="5"/>
  <c r="AA253" i="5"/>
  <c r="AA252" i="5"/>
  <c r="AA251" i="5"/>
  <c r="AA250" i="5"/>
  <c r="AA249" i="5"/>
  <c r="AA248" i="5"/>
  <c r="AA246" i="5"/>
  <c r="AA245" i="5"/>
  <c r="AA244" i="5"/>
  <c r="AA243" i="5"/>
  <c r="AA242" i="5"/>
  <c r="AA241" i="5"/>
  <c r="AA240" i="5"/>
  <c r="AA239" i="5"/>
  <c r="AA238" i="5"/>
  <c r="AA237" i="5"/>
  <c r="AA236" i="5"/>
  <c r="AA235" i="5"/>
  <c r="AA234" i="5"/>
  <c r="AA233" i="5"/>
  <c r="AA232" i="5"/>
  <c r="AA231" i="5"/>
  <c r="AA230" i="5"/>
  <c r="AA229" i="5"/>
  <c r="AA228" i="5"/>
  <c r="AA227" i="5"/>
  <c r="AA226" i="5"/>
  <c r="AA225" i="5"/>
  <c r="AA224" i="5"/>
  <c r="AA223" i="5"/>
  <c r="AA222" i="5"/>
  <c r="AA221" i="5"/>
  <c r="AA220" i="5"/>
  <c r="AA219" i="5"/>
  <c r="AA218" i="5"/>
  <c r="AA217" i="5"/>
  <c r="AA216" i="5"/>
  <c r="AA215" i="5"/>
  <c r="AA214" i="5"/>
  <c r="AA213" i="5"/>
  <c r="AA212" i="5"/>
  <c r="AA211" i="5"/>
  <c r="AA210" i="5"/>
  <c r="AA209" i="5"/>
  <c r="AA208" i="5"/>
  <c r="AA207" i="5"/>
  <c r="AA206" i="5"/>
  <c r="AA205" i="5"/>
  <c r="AA204" i="5"/>
  <c r="AA203" i="5"/>
  <c r="AA202" i="5"/>
  <c r="AA201" i="5"/>
  <c r="AA200" i="5"/>
  <c r="AA199" i="5"/>
  <c r="AA198" i="5"/>
  <c r="AA197" i="5"/>
  <c r="AA196" i="5"/>
  <c r="AA195" i="5"/>
  <c r="AA194" i="5"/>
  <c r="AA193" i="5"/>
  <c r="AA192" i="5"/>
  <c r="AA191" i="5"/>
  <c r="AA190" i="5"/>
  <c r="AA189" i="5"/>
  <c r="AA188" i="5"/>
  <c r="AA187" i="5"/>
  <c r="AA186" i="5"/>
  <c r="AA185" i="5"/>
  <c r="AA184" i="5"/>
  <c r="AA183" i="5"/>
  <c r="AA182" i="5"/>
  <c r="AA181" i="5"/>
  <c r="AA180" i="5"/>
  <c r="AA179" i="5"/>
  <c r="AA178" i="5"/>
  <c r="AA177" i="5"/>
  <c r="AA176" i="5"/>
  <c r="AA175" i="5"/>
  <c r="AA174" i="5"/>
  <c r="AA173" i="5"/>
  <c r="AA172" i="5"/>
  <c r="AA171" i="5"/>
  <c r="AA170" i="5"/>
  <c r="AA169" i="5"/>
  <c r="AA168" i="5"/>
  <c r="AA167" i="5"/>
  <c r="AA166" i="5"/>
  <c r="AA165" i="5"/>
  <c r="AA164" i="5"/>
  <c r="AA163" i="5"/>
  <c r="AA162" i="5"/>
  <c r="AA161" i="5"/>
  <c r="AA160" i="5"/>
  <c r="AA159" i="5"/>
  <c r="AA158" i="5"/>
  <c r="AA157" i="5"/>
  <c r="AA156" i="5"/>
  <c r="AA155" i="5"/>
  <c r="AA154" i="5"/>
  <c r="AA153" i="5"/>
  <c r="AA152" i="5"/>
  <c r="AA151" i="5"/>
  <c r="AA150" i="5"/>
  <c r="AA149" i="5"/>
  <c r="AA148" i="5"/>
  <c r="AA147" i="5"/>
  <c r="AA146" i="5"/>
  <c r="AA145" i="5"/>
  <c r="AA144" i="5"/>
  <c r="AA143" i="5"/>
  <c r="AA142" i="5"/>
  <c r="AA141" i="5"/>
  <c r="AA140" i="5"/>
  <c r="AA139" i="5"/>
  <c r="AA138" i="5"/>
  <c r="AA137" i="5"/>
  <c r="AA136" i="5"/>
  <c r="AA135" i="5"/>
  <c r="AA134" i="5"/>
  <c r="AA133" i="5"/>
  <c r="AA132" i="5"/>
  <c r="AA131" i="5"/>
  <c r="AA130" i="5"/>
  <c r="AA129" i="5"/>
  <c r="AA128" i="5"/>
  <c r="AA127" i="5"/>
  <c r="AA126" i="5"/>
  <c r="AA125" i="5"/>
  <c r="AA124" i="5"/>
  <c r="AA123" i="5"/>
  <c r="AA121" i="5"/>
  <c r="AA120" i="5"/>
  <c r="AA119" i="5"/>
  <c r="AA118" i="5"/>
  <c r="AA117" i="5"/>
  <c r="AA116" i="5"/>
  <c r="AA115" i="5"/>
  <c r="AA114" i="5"/>
  <c r="AA113" i="5"/>
  <c r="AA112" i="5"/>
  <c r="AA111" i="5"/>
  <c r="AA110" i="5"/>
  <c r="AA109" i="5"/>
  <c r="AA108" i="5"/>
  <c r="AA107" i="5"/>
  <c r="AA106" i="5"/>
  <c r="AA105" i="5"/>
  <c r="AA104" i="5"/>
  <c r="AA103" i="5"/>
  <c r="AA102" i="5"/>
  <c r="AA101" i="5"/>
  <c r="AA100" i="5"/>
  <c r="AA99" i="5"/>
  <c r="AA98" i="5"/>
  <c r="AA97" i="5"/>
  <c r="AA96" i="5"/>
  <c r="AA95" i="5"/>
  <c r="AA94" i="5"/>
  <c r="AA93" i="5"/>
  <c r="AA92" i="5"/>
  <c r="AA91" i="5"/>
  <c r="AA90" i="5"/>
  <c r="AA89" i="5"/>
  <c r="AA88" i="5"/>
  <c r="AA87" i="5"/>
  <c r="AA86" i="5"/>
  <c r="AA85"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6" i="5"/>
  <c r="AA55" i="5"/>
  <c r="AA54" i="5"/>
  <c r="AA53" i="5"/>
  <c r="AA52" i="5"/>
  <c r="AA51" i="5"/>
  <c r="AA50" i="5"/>
  <c r="AA49" i="5"/>
  <c r="AA48" i="5"/>
  <c r="AA47" i="5"/>
  <c r="AA46" i="5"/>
  <c r="AA45" i="5"/>
  <c r="AA44" i="5"/>
  <c r="AA42" i="5"/>
  <c r="AA41" i="5"/>
  <c r="AA40" i="5"/>
  <c r="AA39" i="5"/>
  <c r="AA38" i="5"/>
  <c r="AA37" i="5"/>
  <c r="AA36" i="5"/>
  <c r="AA35" i="5"/>
  <c r="AA34" i="5"/>
  <c r="AA33" i="5"/>
  <c r="AA32" i="5"/>
  <c r="AA31" i="5"/>
  <c r="AA30" i="5"/>
  <c r="AA28" i="5"/>
  <c r="AA27" i="5"/>
  <c r="AA26" i="5"/>
  <c r="AA25" i="5"/>
  <c r="AA24" i="5"/>
  <c r="AA23" i="5"/>
  <c r="AA22" i="5"/>
  <c r="AA21" i="5"/>
  <c r="AA20" i="5"/>
  <c r="AA19" i="5"/>
  <c r="AA18" i="5"/>
  <c r="AA17" i="5"/>
  <c r="AA16" i="5"/>
  <c r="AA15" i="5"/>
  <c r="AA14" i="5"/>
  <c r="AA13" i="5"/>
  <c r="AA12" i="5"/>
  <c r="AA11" i="5"/>
  <c r="AA10" i="5"/>
  <c r="AA9" i="5"/>
  <c r="P586" i="5"/>
  <c r="P585" i="5"/>
  <c r="P584" i="5"/>
  <c r="P583" i="5"/>
  <c r="P582" i="5"/>
  <c r="P574" i="5"/>
  <c r="P573" i="5"/>
  <c r="P572" i="5"/>
  <c r="P571" i="5"/>
  <c r="P570" i="5"/>
  <c r="P562" i="5"/>
  <c r="P561" i="5"/>
  <c r="P560" i="5"/>
  <c r="P559" i="5"/>
  <c r="P558" i="5"/>
  <c r="P550" i="5"/>
  <c r="P549" i="5"/>
  <c r="P548" i="5"/>
  <c r="P547" i="5"/>
  <c r="P546" i="5"/>
  <c r="P538" i="5"/>
  <c r="P537" i="5"/>
  <c r="P536" i="5"/>
  <c r="P535" i="5"/>
  <c r="P534" i="5"/>
  <c r="P533" i="5"/>
  <c r="P532" i="5"/>
  <c r="P531" i="5"/>
  <c r="P530" i="5"/>
  <c r="P529" i="5"/>
  <c r="P528" i="5"/>
  <c r="P520" i="5"/>
  <c r="P519" i="5"/>
  <c r="P518" i="5"/>
  <c r="P517" i="5"/>
  <c r="P516" i="5"/>
  <c r="P515" i="5"/>
  <c r="P514" i="5"/>
  <c r="P506" i="5"/>
  <c r="P505" i="5"/>
  <c r="P504" i="5"/>
  <c r="P503" i="5"/>
  <c r="P502" i="5"/>
  <c r="P501" i="5"/>
  <c r="P493" i="5"/>
  <c r="P492" i="5"/>
  <c r="P491" i="5"/>
  <c r="P490" i="5"/>
  <c r="P489" i="5"/>
  <c r="P481" i="5"/>
  <c r="P480" i="5"/>
  <c r="P479" i="5"/>
  <c r="P478" i="5"/>
  <c r="P477" i="5"/>
  <c r="P482" i="5" s="1"/>
  <c r="P483" i="5" s="1"/>
  <c r="P484" i="5" s="1"/>
  <c r="P469" i="5"/>
  <c r="P468" i="5"/>
  <c r="P467" i="5"/>
  <c r="P466" i="5"/>
  <c r="P465" i="5"/>
  <c r="P464" i="5"/>
  <c r="P463" i="5"/>
  <c r="P455" i="5"/>
  <c r="P454" i="5"/>
  <c r="P453" i="5"/>
  <c r="P456" i="5" s="1"/>
  <c r="P457" i="5" s="1"/>
  <c r="P458" i="5" s="1"/>
  <c r="P452" i="5"/>
  <c r="P451" i="5"/>
  <c r="P450" i="5"/>
  <c r="P449" i="5"/>
  <c r="P448" i="5"/>
  <c r="P440" i="5"/>
  <c r="P439" i="5"/>
  <c r="P431" i="5"/>
  <c r="P430" i="5"/>
  <c r="P422" i="5"/>
  <c r="P421" i="5"/>
  <c r="P420" i="5"/>
  <c r="P412" i="5"/>
  <c r="P411" i="5"/>
  <c r="P410" i="5"/>
  <c r="P413" i="5" s="1"/>
  <c r="P414" i="5" s="1"/>
  <c r="P415" i="5" s="1"/>
  <c r="P402" i="5"/>
  <c r="P401" i="5"/>
  <c r="P400" i="5"/>
  <c r="P403" i="5" s="1"/>
  <c r="P404" i="5" s="1"/>
  <c r="P405" i="5" s="1"/>
  <c r="P392" i="5"/>
  <c r="P391" i="5"/>
  <c r="P390" i="5"/>
  <c r="P382" i="5"/>
  <c r="P381" i="5"/>
  <c r="P380" i="5"/>
  <c r="P372" i="5"/>
  <c r="P371" i="5"/>
  <c r="P370" i="5"/>
  <c r="P373" i="5" s="1"/>
  <c r="P374" i="5" s="1"/>
  <c r="P375" i="5" s="1"/>
  <c r="P362" i="5"/>
  <c r="P361" i="5"/>
  <c r="P360" i="5"/>
  <c r="P352" i="5"/>
  <c r="P351" i="5"/>
  <c r="P350" i="5"/>
  <c r="P353" i="5" s="1"/>
  <c r="P354" i="5" s="1"/>
  <c r="P355" i="5" s="1"/>
  <c r="P342" i="5"/>
  <c r="P341" i="5"/>
  <c r="P340" i="5"/>
  <c r="P343" i="5" s="1"/>
  <c r="P344" i="5" s="1"/>
  <c r="P345" i="5" s="1"/>
  <c r="P332" i="5"/>
  <c r="P331" i="5"/>
  <c r="P330" i="5"/>
  <c r="P322" i="5"/>
  <c r="P321" i="5"/>
  <c r="P320" i="5"/>
  <c r="P312" i="5"/>
  <c r="P311" i="5"/>
  <c r="P310" i="5"/>
  <c r="P313" i="5" s="1"/>
  <c r="P314" i="5" s="1"/>
  <c r="P315" i="5" s="1"/>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2" i="5"/>
  <c r="P51" i="5"/>
  <c r="P50" i="5"/>
  <c r="P49" i="5"/>
  <c r="P48" i="5"/>
  <c r="P47" i="5"/>
  <c r="P46" i="5"/>
  <c r="P38" i="5"/>
  <c r="P37" i="5"/>
  <c r="P36" i="5"/>
  <c r="P35" i="5"/>
  <c r="P34" i="5"/>
  <c r="P33" i="5"/>
  <c r="P32" i="5"/>
  <c r="P24" i="5"/>
  <c r="P23" i="5"/>
  <c r="P22" i="5"/>
  <c r="P21" i="5"/>
  <c r="P20" i="5"/>
  <c r="P19" i="5"/>
  <c r="P18" i="5"/>
  <c r="P17" i="5"/>
  <c r="P16" i="5"/>
  <c r="P15" i="5"/>
  <c r="P14" i="5"/>
  <c r="P13" i="5"/>
  <c r="P12" i="5"/>
  <c r="P11" i="5"/>
  <c r="P10" i="5"/>
  <c r="P507" i="5"/>
  <c r="P508" i="5" s="1"/>
  <c r="P509" i="5" s="1"/>
  <c r="P441" i="5"/>
  <c r="P442" i="5" s="1"/>
  <c r="P443" i="5" s="1"/>
  <c r="P432" i="5"/>
  <c r="P433" i="5" s="1"/>
  <c r="P434" i="5" s="1"/>
  <c r="P393" i="5"/>
  <c r="P394" i="5" s="1"/>
  <c r="P395" i="5" s="1"/>
  <c r="P383" i="5"/>
  <c r="P384" i="5" s="1"/>
  <c r="P385" i="5" s="1"/>
  <c r="P333" i="5"/>
  <c r="P334" i="5" s="1"/>
  <c r="P335" i="5" s="1"/>
  <c r="P323" i="5"/>
  <c r="P324" i="5" s="1"/>
  <c r="P325" i="5" s="1"/>
  <c r="P9" i="5"/>
  <c r="P6" i="5"/>
  <c r="O6" i="5"/>
  <c r="P563" i="5" l="1"/>
  <c r="P564" i="5" s="1"/>
  <c r="P539" i="5"/>
  <c r="P540" i="5" s="1"/>
  <c r="P541" i="5" s="1"/>
  <c r="P510" i="5"/>
  <c r="P494" i="5"/>
  <c r="P495" i="5" s="1"/>
  <c r="P496" i="5" s="1"/>
  <c r="P497" i="5" s="1"/>
  <c r="P485" i="5"/>
  <c r="P459" i="5"/>
  <c r="P444" i="5"/>
  <c r="P435" i="5"/>
  <c r="P423" i="5"/>
  <c r="P424" i="5" s="1"/>
  <c r="P425" i="5" s="1"/>
  <c r="P416" i="5"/>
  <c r="P406" i="5"/>
  <c r="P396" i="5"/>
  <c r="P386" i="5"/>
  <c r="P376" i="5"/>
  <c r="P356" i="5"/>
  <c r="P346" i="5"/>
  <c r="P336" i="5"/>
  <c r="P326" i="5"/>
  <c r="P316" i="5"/>
  <c r="P303" i="5"/>
  <c r="P304" i="5" s="1"/>
  <c r="P305" i="5" s="1"/>
  <c r="P25" i="5"/>
  <c r="P26" i="5" s="1"/>
  <c r="P27" i="5" s="1"/>
  <c r="P28" i="5" s="1"/>
  <c r="P587" i="5"/>
  <c r="P588" i="5" s="1"/>
  <c r="P589" i="5" s="1"/>
  <c r="P575" i="5"/>
  <c r="P551" i="5"/>
  <c r="P552" i="5" s="1"/>
  <c r="P553" i="5" s="1"/>
  <c r="P521" i="5"/>
  <c r="P522" i="5" s="1"/>
  <c r="P523" i="5" s="1"/>
  <c r="P470" i="5"/>
  <c r="P471" i="5" s="1"/>
  <c r="P472" i="5" s="1"/>
  <c r="P363" i="5"/>
  <c r="P364" i="5" s="1"/>
  <c r="P365" i="5" s="1"/>
  <c r="P243" i="5"/>
  <c r="P244" i="5" s="1"/>
  <c r="P245" i="5" s="1"/>
  <c r="P118" i="5"/>
  <c r="P53" i="5"/>
  <c r="P54" i="5" s="1"/>
  <c r="P55" i="5" s="1"/>
  <c r="P39" i="5"/>
  <c r="P40" i="5" s="1"/>
  <c r="P41" i="5" s="1"/>
  <c r="P554" i="5" l="1"/>
  <c r="P542" i="5"/>
  <c r="P524" i="5"/>
  <c r="P473" i="5"/>
  <c r="P426" i="5"/>
  <c r="P366" i="5"/>
  <c r="P306" i="5"/>
  <c r="P246" i="5"/>
  <c r="P56" i="5"/>
  <c r="P42" i="5"/>
  <c r="P590" i="5"/>
  <c r="P576" i="5"/>
  <c r="P565" i="5"/>
  <c r="P119" i="5"/>
  <c r="P577" i="5" l="1"/>
  <c r="P566" i="5"/>
  <c r="P120" i="5"/>
  <c r="P578" i="5" l="1"/>
  <c r="P121" i="5"/>
  <c r="P593" i="5"/>
  <c r="P594" i="5" l="1"/>
  <c r="L586" i="5" l="1"/>
  <c r="V586" i="5" s="1"/>
  <c r="N586" i="5"/>
  <c r="W586" i="5"/>
  <c r="X592" i="5"/>
  <c r="L10" i="5" l="1"/>
  <c r="N10" i="5"/>
  <c r="L11" i="5"/>
  <c r="V11" i="5" s="1"/>
  <c r="N11" i="5"/>
  <c r="L12" i="5"/>
  <c r="N12" i="5"/>
  <c r="L13" i="5"/>
  <c r="N13" i="5"/>
  <c r="L14" i="5"/>
  <c r="N14" i="5"/>
  <c r="L15" i="5"/>
  <c r="V15" i="5" s="1"/>
  <c r="N15" i="5"/>
  <c r="L16" i="5"/>
  <c r="N16" i="5"/>
  <c r="L17" i="5"/>
  <c r="V17" i="5" s="1"/>
  <c r="N17" i="5"/>
  <c r="L18" i="5"/>
  <c r="N18" i="5"/>
  <c r="L19" i="5"/>
  <c r="N19" i="5"/>
  <c r="L20" i="5"/>
  <c r="N20" i="5"/>
  <c r="L21" i="5"/>
  <c r="V21" i="5" s="1"/>
  <c r="N21" i="5"/>
  <c r="L22" i="5"/>
  <c r="N22" i="5"/>
  <c r="L23" i="5"/>
  <c r="V23" i="5" s="1"/>
  <c r="N23" i="5"/>
  <c r="L24" i="5"/>
  <c r="N24" i="5"/>
  <c r="L32" i="5"/>
  <c r="N32" i="5"/>
  <c r="L33" i="5"/>
  <c r="N33" i="5"/>
  <c r="L34" i="5"/>
  <c r="V34" i="5" s="1"/>
  <c r="N34" i="5"/>
  <c r="L35" i="5"/>
  <c r="V35" i="5" s="1"/>
  <c r="N35" i="5"/>
  <c r="L36" i="5"/>
  <c r="V36" i="5" s="1"/>
  <c r="N36" i="5"/>
  <c r="L37" i="5"/>
  <c r="N37" i="5"/>
  <c r="L38" i="5"/>
  <c r="N38" i="5"/>
  <c r="L46" i="5"/>
  <c r="N46" i="5"/>
  <c r="N53" i="5" s="1"/>
  <c r="N54" i="5" s="1"/>
  <c r="N55" i="5" s="1"/>
  <c r="L47" i="5"/>
  <c r="V47" i="5" s="1"/>
  <c r="N47" i="5"/>
  <c r="L48" i="5"/>
  <c r="N48" i="5"/>
  <c r="L49" i="5"/>
  <c r="V49" i="5" s="1"/>
  <c r="N49" i="5"/>
  <c r="L50" i="5"/>
  <c r="V50" i="5" s="1"/>
  <c r="N50" i="5"/>
  <c r="L51" i="5"/>
  <c r="V51" i="5" s="1"/>
  <c r="N51" i="5"/>
  <c r="L52" i="5"/>
  <c r="N52" i="5"/>
  <c r="L60" i="5"/>
  <c r="N60" i="5"/>
  <c r="L61" i="5"/>
  <c r="N61" i="5"/>
  <c r="L62" i="5"/>
  <c r="V62" i="5" s="1"/>
  <c r="N62" i="5"/>
  <c r="L63" i="5"/>
  <c r="N63" i="5"/>
  <c r="L64" i="5"/>
  <c r="N64" i="5"/>
  <c r="L65" i="5"/>
  <c r="N65" i="5"/>
  <c r="L66" i="5"/>
  <c r="V66" i="5" s="1"/>
  <c r="N66" i="5"/>
  <c r="L67" i="5"/>
  <c r="N67" i="5"/>
  <c r="L68" i="5"/>
  <c r="V68" i="5" s="1"/>
  <c r="N68" i="5"/>
  <c r="L69" i="5"/>
  <c r="N69" i="5"/>
  <c r="L70" i="5"/>
  <c r="N70" i="5"/>
  <c r="L71" i="5"/>
  <c r="N71" i="5"/>
  <c r="L72" i="5"/>
  <c r="V72" i="5" s="1"/>
  <c r="N72" i="5"/>
  <c r="L73" i="5"/>
  <c r="N73" i="5"/>
  <c r="L74" i="5"/>
  <c r="V74" i="5" s="1"/>
  <c r="N74" i="5"/>
  <c r="L75" i="5"/>
  <c r="N75" i="5"/>
  <c r="L76" i="5"/>
  <c r="N76" i="5"/>
  <c r="L77" i="5"/>
  <c r="N77" i="5"/>
  <c r="L78" i="5"/>
  <c r="V78" i="5" s="1"/>
  <c r="N78" i="5"/>
  <c r="L79" i="5"/>
  <c r="N79" i="5"/>
  <c r="L80" i="5"/>
  <c r="V80" i="5" s="1"/>
  <c r="N80" i="5"/>
  <c r="L81" i="5"/>
  <c r="N81" i="5"/>
  <c r="L82" i="5"/>
  <c r="N82" i="5"/>
  <c r="L83" i="5"/>
  <c r="N83" i="5"/>
  <c r="L84" i="5"/>
  <c r="V84" i="5" s="1"/>
  <c r="N84" i="5"/>
  <c r="L85" i="5"/>
  <c r="N85" i="5"/>
  <c r="L86" i="5"/>
  <c r="V86" i="5" s="1"/>
  <c r="N86" i="5"/>
  <c r="L87" i="5"/>
  <c r="N87" i="5"/>
  <c r="L88" i="5"/>
  <c r="N88" i="5"/>
  <c r="L89" i="5"/>
  <c r="N89" i="5"/>
  <c r="L90" i="5"/>
  <c r="V90" i="5" s="1"/>
  <c r="N90" i="5"/>
  <c r="L91" i="5"/>
  <c r="N91" i="5"/>
  <c r="L92" i="5"/>
  <c r="V92" i="5" s="1"/>
  <c r="N92" i="5"/>
  <c r="L93" i="5"/>
  <c r="N93" i="5"/>
  <c r="L94" i="5"/>
  <c r="N94" i="5"/>
  <c r="L95" i="5"/>
  <c r="N95" i="5"/>
  <c r="L96" i="5"/>
  <c r="V96" i="5" s="1"/>
  <c r="N96" i="5"/>
  <c r="L97" i="5"/>
  <c r="N97" i="5"/>
  <c r="L98" i="5"/>
  <c r="V98" i="5" s="1"/>
  <c r="N98" i="5"/>
  <c r="L99" i="5"/>
  <c r="N99" i="5"/>
  <c r="L100" i="5"/>
  <c r="N100" i="5"/>
  <c r="L101" i="5"/>
  <c r="N101" i="5"/>
  <c r="L102" i="5"/>
  <c r="V102" i="5" s="1"/>
  <c r="N102" i="5"/>
  <c r="L103" i="5"/>
  <c r="N103" i="5"/>
  <c r="L104" i="5"/>
  <c r="V104" i="5" s="1"/>
  <c r="N104" i="5"/>
  <c r="L105" i="5"/>
  <c r="N105" i="5"/>
  <c r="L106" i="5"/>
  <c r="N106" i="5"/>
  <c r="L107" i="5"/>
  <c r="N107" i="5"/>
  <c r="L108" i="5"/>
  <c r="V108" i="5" s="1"/>
  <c r="N108" i="5"/>
  <c r="L109" i="5"/>
  <c r="N109" i="5"/>
  <c r="L110" i="5"/>
  <c r="V110" i="5" s="1"/>
  <c r="N110" i="5"/>
  <c r="L111" i="5"/>
  <c r="N111" i="5"/>
  <c r="L112" i="5"/>
  <c r="V112" i="5" s="1"/>
  <c r="N112" i="5"/>
  <c r="L113" i="5"/>
  <c r="N113" i="5"/>
  <c r="L114" i="5"/>
  <c r="V114" i="5" s="1"/>
  <c r="N114" i="5"/>
  <c r="L115" i="5"/>
  <c r="N115" i="5"/>
  <c r="L116" i="5"/>
  <c r="V116" i="5" s="1"/>
  <c r="N116" i="5"/>
  <c r="L117" i="5"/>
  <c r="N117" i="5"/>
  <c r="L125" i="5"/>
  <c r="N125" i="5"/>
  <c r="L126" i="5"/>
  <c r="N126" i="5"/>
  <c r="L127" i="5"/>
  <c r="V127" i="5" s="1"/>
  <c r="N127" i="5"/>
  <c r="L128" i="5"/>
  <c r="V128" i="5" s="1"/>
  <c r="N128" i="5"/>
  <c r="L129" i="5"/>
  <c r="V129" i="5" s="1"/>
  <c r="N129" i="5"/>
  <c r="L130" i="5"/>
  <c r="N130" i="5"/>
  <c r="L131" i="5"/>
  <c r="V131" i="5" s="1"/>
  <c r="N131" i="5"/>
  <c r="L132" i="5"/>
  <c r="N132" i="5"/>
  <c r="L133" i="5"/>
  <c r="V133" i="5" s="1"/>
  <c r="N133" i="5"/>
  <c r="L134" i="5"/>
  <c r="V134" i="5" s="1"/>
  <c r="N134" i="5"/>
  <c r="L135" i="5"/>
  <c r="V135" i="5" s="1"/>
  <c r="N135" i="5"/>
  <c r="L136" i="5"/>
  <c r="N136" i="5"/>
  <c r="L137" i="5"/>
  <c r="V137" i="5" s="1"/>
  <c r="N137" i="5"/>
  <c r="L138" i="5"/>
  <c r="N138" i="5"/>
  <c r="L139" i="5"/>
  <c r="V139" i="5" s="1"/>
  <c r="N139" i="5"/>
  <c r="L140" i="5"/>
  <c r="V140" i="5" s="1"/>
  <c r="N140" i="5"/>
  <c r="L141" i="5"/>
  <c r="V141" i="5" s="1"/>
  <c r="N141" i="5"/>
  <c r="L142" i="5"/>
  <c r="N142" i="5"/>
  <c r="L143" i="5"/>
  <c r="V143" i="5" s="1"/>
  <c r="N143" i="5"/>
  <c r="L144" i="5"/>
  <c r="N144" i="5"/>
  <c r="L145" i="5"/>
  <c r="V145" i="5" s="1"/>
  <c r="N145" i="5"/>
  <c r="L146" i="5"/>
  <c r="V146" i="5" s="1"/>
  <c r="N146" i="5"/>
  <c r="L147" i="5"/>
  <c r="V147" i="5" s="1"/>
  <c r="N147" i="5"/>
  <c r="L148" i="5"/>
  <c r="N148" i="5"/>
  <c r="L149" i="5"/>
  <c r="V149" i="5" s="1"/>
  <c r="N149" i="5"/>
  <c r="L150" i="5"/>
  <c r="N150" i="5"/>
  <c r="L151" i="5"/>
  <c r="V151" i="5" s="1"/>
  <c r="N151" i="5"/>
  <c r="L152" i="5"/>
  <c r="V152" i="5" s="1"/>
  <c r="N152" i="5"/>
  <c r="L153" i="5"/>
  <c r="V153" i="5" s="1"/>
  <c r="N153" i="5"/>
  <c r="L154" i="5"/>
  <c r="N154" i="5"/>
  <c r="L155" i="5"/>
  <c r="V155" i="5" s="1"/>
  <c r="N155" i="5"/>
  <c r="L156" i="5"/>
  <c r="N156" i="5"/>
  <c r="L157" i="5"/>
  <c r="V157" i="5" s="1"/>
  <c r="N157" i="5"/>
  <c r="L158" i="5"/>
  <c r="V158" i="5" s="1"/>
  <c r="N158" i="5"/>
  <c r="L159" i="5"/>
  <c r="V159" i="5" s="1"/>
  <c r="N159" i="5"/>
  <c r="L160" i="5"/>
  <c r="N160" i="5"/>
  <c r="L161" i="5"/>
  <c r="V161" i="5" s="1"/>
  <c r="N161" i="5"/>
  <c r="L162" i="5"/>
  <c r="N162" i="5"/>
  <c r="L163" i="5"/>
  <c r="V163" i="5" s="1"/>
  <c r="N163" i="5"/>
  <c r="L164" i="5"/>
  <c r="V164" i="5" s="1"/>
  <c r="N164" i="5"/>
  <c r="L165" i="5"/>
  <c r="V165" i="5" s="1"/>
  <c r="N165" i="5"/>
  <c r="L166" i="5"/>
  <c r="N166" i="5"/>
  <c r="L167" i="5"/>
  <c r="V167" i="5" s="1"/>
  <c r="N167" i="5"/>
  <c r="L168" i="5"/>
  <c r="N168" i="5"/>
  <c r="L169" i="5"/>
  <c r="V169" i="5" s="1"/>
  <c r="N169" i="5"/>
  <c r="L170" i="5"/>
  <c r="V170" i="5" s="1"/>
  <c r="N170" i="5"/>
  <c r="L171" i="5"/>
  <c r="V171" i="5" s="1"/>
  <c r="N171" i="5"/>
  <c r="L172" i="5"/>
  <c r="N172" i="5"/>
  <c r="L173" i="5"/>
  <c r="V173" i="5" s="1"/>
  <c r="N173" i="5"/>
  <c r="L174" i="5"/>
  <c r="N174" i="5"/>
  <c r="L175" i="5"/>
  <c r="V175" i="5" s="1"/>
  <c r="N175" i="5"/>
  <c r="L176" i="5"/>
  <c r="V176" i="5" s="1"/>
  <c r="N176" i="5"/>
  <c r="L177" i="5"/>
  <c r="V177" i="5" s="1"/>
  <c r="N177" i="5"/>
  <c r="L178" i="5"/>
  <c r="N178" i="5"/>
  <c r="L179" i="5"/>
  <c r="V179" i="5" s="1"/>
  <c r="N179" i="5"/>
  <c r="L180" i="5"/>
  <c r="N180" i="5"/>
  <c r="L181" i="5"/>
  <c r="V181" i="5" s="1"/>
  <c r="N181" i="5"/>
  <c r="L182" i="5"/>
  <c r="V182" i="5" s="1"/>
  <c r="N182" i="5"/>
  <c r="L183" i="5"/>
  <c r="V183" i="5" s="1"/>
  <c r="N183" i="5"/>
  <c r="L184" i="5"/>
  <c r="N184" i="5"/>
  <c r="L185" i="5"/>
  <c r="V185" i="5" s="1"/>
  <c r="N185" i="5"/>
  <c r="L186" i="5"/>
  <c r="N186" i="5"/>
  <c r="L187" i="5"/>
  <c r="V187" i="5" s="1"/>
  <c r="N187" i="5"/>
  <c r="L188" i="5"/>
  <c r="V188" i="5" s="1"/>
  <c r="N188" i="5"/>
  <c r="L189" i="5"/>
  <c r="V189" i="5" s="1"/>
  <c r="N189" i="5"/>
  <c r="L190" i="5"/>
  <c r="N190" i="5"/>
  <c r="L191" i="5"/>
  <c r="V191" i="5" s="1"/>
  <c r="N191" i="5"/>
  <c r="L192" i="5"/>
  <c r="N192" i="5"/>
  <c r="L193" i="5"/>
  <c r="V193" i="5" s="1"/>
  <c r="N193" i="5"/>
  <c r="L194" i="5"/>
  <c r="V194" i="5" s="1"/>
  <c r="N194" i="5"/>
  <c r="L195" i="5"/>
  <c r="V195" i="5" s="1"/>
  <c r="N195" i="5"/>
  <c r="L196" i="5"/>
  <c r="N196" i="5"/>
  <c r="L197" i="5"/>
  <c r="V197" i="5" s="1"/>
  <c r="N197" i="5"/>
  <c r="L198" i="5"/>
  <c r="N198" i="5"/>
  <c r="L199" i="5"/>
  <c r="V199" i="5" s="1"/>
  <c r="N199" i="5"/>
  <c r="L200" i="5"/>
  <c r="V200" i="5" s="1"/>
  <c r="N200" i="5"/>
  <c r="L201" i="5"/>
  <c r="V201" i="5" s="1"/>
  <c r="N201" i="5"/>
  <c r="L202" i="5"/>
  <c r="N202" i="5"/>
  <c r="L203" i="5"/>
  <c r="V203" i="5" s="1"/>
  <c r="N203" i="5"/>
  <c r="L204" i="5"/>
  <c r="N204" i="5"/>
  <c r="L205" i="5"/>
  <c r="V205" i="5" s="1"/>
  <c r="N205" i="5"/>
  <c r="L206" i="5"/>
  <c r="V206" i="5" s="1"/>
  <c r="N206" i="5"/>
  <c r="L207" i="5"/>
  <c r="V207" i="5" s="1"/>
  <c r="N207" i="5"/>
  <c r="L208" i="5"/>
  <c r="N208" i="5"/>
  <c r="L209" i="5"/>
  <c r="V209" i="5" s="1"/>
  <c r="N209" i="5"/>
  <c r="L210" i="5"/>
  <c r="N210" i="5"/>
  <c r="L211" i="5"/>
  <c r="V211" i="5" s="1"/>
  <c r="N211" i="5"/>
  <c r="L212" i="5"/>
  <c r="V212" i="5" s="1"/>
  <c r="N212" i="5"/>
  <c r="L213" i="5"/>
  <c r="V213" i="5" s="1"/>
  <c r="N213" i="5"/>
  <c r="L214" i="5"/>
  <c r="N214" i="5"/>
  <c r="L215" i="5"/>
  <c r="V215" i="5" s="1"/>
  <c r="N215" i="5"/>
  <c r="L216" i="5"/>
  <c r="N216" i="5"/>
  <c r="L217" i="5"/>
  <c r="V217" i="5" s="1"/>
  <c r="N217" i="5"/>
  <c r="L218" i="5"/>
  <c r="V218" i="5" s="1"/>
  <c r="N218" i="5"/>
  <c r="L219" i="5"/>
  <c r="V219" i="5" s="1"/>
  <c r="N219" i="5"/>
  <c r="L220" i="5"/>
  <c r="N220" i="5"/>
  <c r="L221" i="5"/>
  <c r="V221" i="5" s="1"/>
  <c r="N221" i="5"/>
  <c r="L222" i="5"/>
  <c r="N222" i="5"/>
  <c r="L223" i="5"/>
  <c r="V223" i="5" s="1"/>
  <c r="N223" i="5"/>
  <c r="L224" i="5"/>
  <c r="V224" i="5" s="1"/>
  <c r="N224" i="5"/>
  <c r="L225" i="5"/>
  <c r="V225" i="5" s="1"/>
  <c r="N225" i="5"/>
  <c r="L226" i="5"/>
  <c r="N226" i="5"/>
  <c r="L227" i="5"/>
  <c r="V227" i="5" s="1"/>
  <c r="N227" i="5"/>
  <c r="L228" i="5"/>
  <c r="N228" i="5"/>
  <c r="L229" i="5"/>
  <c r="V229" i="5" s="1"/>
  <c r="N229" i="5"/>
  <c r="L230" i="5"/>
  <c r="V230" i="5" s="1"/>
  <c r="N230" i="5"/>
  <c r="L231" i="5"/>
  <c r="V231" i="5" s="1"/>
  <c r="N231" i="5"/>
  <c r="L232" i="5"/>
  <c r="N232" i="5"/>
  <c r="L233" i="5"/>
  <c r="V233" i="5" s="1"/>
  <c r="N233" i="5"/>
  <c r="L234" i="5"/>
  <c r="N234" i="5"/>
  <c r="L235" i="5"/>
  <c r="V235" i="5" s="1"/>
  <c r="N235" i="5"/>
  <c r="L236" i="5"/>
  <c r="V236" i="5" s="1"/>
  <c r="N236" i="5"/>
  <c r="L237" i="5"/>
  <c r="V237" i="5" s="1"/>
  <c r="N237" i="5"/>
  <c r="L238" i="5"/>
  <c r="N238" i="5"/>
  <c r="L239" i="5"/>
  <c r="V239" i="5" s="1"/>
  <c r="N239" i="5"/>
  <c r="L240" i="5"/>
  <c r="N240" i="5"/>
  <c r="L241" i="5"/>
  <c r="V241" i="5" s="1"/>
  <c r="N241" i="5"/>
  <c r="L242" i="5"/>
  <c r="V242" i="5" s="1"/>
  <c r="N242" i="5"/>
  <c r="L250" i="5"/>
  <c r="N250" i="5"/>
  <c r="L251" i="5"/>
  <c r="V251" i="5" s="1"/>
  <c r="N251" i="5"/>
  <c r="L252" i="5"/>
  <c r="V252" i="5" s="1"/>
  <c r="N252" i="5"/>
  <c r="L253" i="5"/>
  <c r="N253" i="5"/>
  <c r="L254" i="5"/>
  <c r="N254" i="5"/>
  <c r="L255" i="5"/>
  <c r="V255" i="5" s="1"/>
  <c r="N255" i="5"/>
  <c r="L256" i="5"/>
  <c r="V256" i="5" s="1"/>
  <c r="N256" i="5"/>
  <c r="L257" i="5"/>
  <c r="V257" i="5" s="1"/>
  <c r="N257" i="5"/>
  <c r="L258" i="5"/>
  <c r="V258" i="5" s="1"/>
  <c r="N258" i="5"/>
  <c r="L259" i="5"/>
  <c r="N259" i="5"/>
  <c r="L260" i="5"/>
  <c r="N260" i="5"/>
  <c r="L261" i="5"/>
  <c r="V261" i="5" s="1"/>
  <c r="N261" i="5"/>
  <c r="L262" i="5"/>
  <c r="V262" i="5" s="1"/>
  <c r="N262" i="5"/>
  <c r="L263" i="5"/>
  <c r="V263" i="5" s="1"/>
  <c r="N263" i="5"/>
  <c r="L264" i="5"/>
  <c r="V264" i="5" s="1"/>
  <c r="N264" i="5"/>
  <c r="L265" i="5"/>
  <c r="N265" i="5"/>
  <c r="L266" i="5"/>
  <c r="N266" i="5"/>
  <c r="L267" i="5"/>
  <c r="V267" i="5" s="1"/>
  <c r="N267" i="5"/>
  <c r="L268" i="5"/>
  <c r="V268" i="5" s="1"/>
  <c r="N268" i="5"/>
  <c r="L269" i="5"/>
  <c r="V269" i="5" s="1"/>
  <c r="N269" i="5"/>
  <c r="L270" i="5"/>
  <c r="V270" i="5" s="1"/>
  <c r="N270" i="5"/>
  <c r="L271" i="5"/>
  <c r="N271" i="5"/>
  <c r="L272" i="5"/>
  <c r="N272" i="5"/>
  <c r="L273" i="5"/>
  <c r="V273" i="5" s="1"/>
  <c r="N273" i="5"/>
  <c r="L274" i="5"/>
  <c r="V274" i="5" s="1"/>
  <c r="N274" i="5"/>
  <c r="L275" i="5"/>
  <c r="V275" i="5" s="1"/>
  <c r="N275" i="5"/>
  <c r="L276" i="5"/>
  <c r="V276" i="5" s="1"/>
  <c r="N276" i="5"/>
  <c r="L277" i="5"/>
  <c r="N277" i="5"/>
  <c r="L278" i="5"/>
  <c r="N278" i="5"/>
  <c r="L279" i="5"/>
  <c r="V279" i="5" s="1"/>
  <c r="N279" i="5"/>
  <c r="L280" i="5"/>
  <c r="V280" i="5" s="1"/>
  <c r="N280" i="5"/>
  <c r="L281" i="5"/>
  <c r="V281" i="5" s="1"/>
  <c r="N281" i="5"/>
  <c r="L282" i="5"/>
  <c r="V282" i="5" s="1"/>
  <c r="N282" i="5"/>
  <c r="L283" i="5"/>
  <c r="N283" i="5"/>
  <c r="L284" i="5"/>
  <c r="N284" i="5"/>
  <c r="L285" i="5"/>
  <c r="V285" i="5" s="1"/>
  <c r="N285" i="5"/>
  <c r="L286" i="5"/>
  <c r="V286" i="5" s="1"/>
  <c r="N286" i="5"/>
  <c r="L287" i="5"/>
  <c r="V287" i="5" s="1"/>
  <c r="N287" i="5"/>
  <c r="L288" i="5"/>
  <c r="V288" i="5" s="1"/>
  <c r="N288" i="5"/>
  <c r="L289" i="5"/>
  <c r="N289" i="5"/>
  <c r="L290" i="5"/>
  <c r="N290" i="5"/>
  <c r="L291" i="5"/>
  <c r="V291" i="5" s="1"/>
  <c r="N291" i="5"/>
  <c r="L292" i="5"/>
  <c r="V292" i="5" s="1"/>
  <c r="N292" i="5"/>
  <c r="L293" i="5"/>
  <c r="V293" i="5" s="1"/>
  <c r="N293" i="5"/>
  <c r="L294" i="5"/>
  <c r="V294" i="5" s="1"/>
  <c r="N294" i="5"/>
  <c r="L295" i="5"/>
  <c r="N295" i="5"/>
  <c r="L296" i="5"/>
  <c r="N296" i="5"/>
  <c r="L297" i="5"/>
  <c r="V297" i="5" s="1"/>
  <c r="N297" i="5"/>
  <c r="L298" i="5"/>
  <c r="V298" i="5" s="1"/>
  <c r="N298" i="5"/>
  <c r="L299" i="5"/>
  <c r="V299" i="5" s="1"/>
  <c r="N299" i="5"/>
  <c r="L300" i="5"/>
  <c r="V300" i="5" s="1"/>
  <c r="N300" i="5"/>
  <c r="L301" i="5"/>
  <c r="N301" i="5"/>
  <c r="L302" i="5"/>
  <c r="N302" i="5"/>
  <c r="L310" i="5"/>
  <c r="N310" i="5"/>
  <c r="L311" i="5"/>
  <c r="V311" i="5" s="1"/>
  <c r="N311" i="5"/>
  <c r="L312" i="5"/>
  <c r="V312" i="5" s="1"/>
  <c r="N312" i="5"/>
  <c r="L320" i="5"/>
  <c r="N320" i="5"/>
  <c r="L321" i="5"/>
  <c r="N321" i="5"/>
  <c r="L322" i="5"/>
  <c r="V322" i="5" s="1"/>
  <c r="N322" i="5"/>
  <c r="L330" i="5"/>
  <c r="N330" i="5"/>
  <c r="L331" i="5"/>
  <c r="N331" i="5"/>
  <c r="L332" i="5"/>
  <c r="V332" i="5" s="1"/>
  <c r="N332" i="5"/>
  <c r="L340" i="5"/>
  <c r="N340" i="5"/>
  <c r="L341" i="5"/>
  <c r="N341" i="5"/>
  <c r="L342" i="5"/>
  <c r="V342" i="5" s="1"/>
  <c r="N342" i="5"/>
  <c r="L350" i="5"/>
  <c r="N350" i="5"/>
  <c r="L351" i="5"/>
  <c r="V351" i="5" s="1"/>
  <c r="N351" i="5"/>
  <c r="L352" i="5"/>
  <c r="V352" i="5" s="1"/>
  <c r="N352" i="5"/>
  <c r="L360" i="5"/>
  <c r="N360" i="5"/>
  <c r="L361" i="5"/>
  <c r="N361" i="5"/>
  <c r="L362" i="5"/>
  <c r="N362" i="5"/>
  <c r="L370" i="5"/>
  <c r="N370" i="5"/>
  <c r="L371" i="5"/>
  <c r="N371" i="5"/>
  <c r="L372" i="5"/>
  <c r="N372" i="5"/>
  <c r="L380" i="5"/>
  <c r="N380" i="5"/>
  <c r="L381" i="5"/>
  <c r="N381" i="5"/>
  <c r="L382" i="5"/>
  <c r="V382" i="5" s="1"/>
  <c r="N382" i="5"/>
  <c r="L390" i="5"/>
  <c r="N390" i="5"/>
  <c r="L391" i="5"/>
  <c r="V391" i="5" s="1"/>
  <c r="N391" i="5"/>
  <c r="L392" i="5"/>
  <c r="N392" i="5"/>
  <c r="L400" i="5"/>
  <c r="N400" i="5"/>
  <c r="L401" i="5"/>
  <c r="N401" i="5"/>
  <c r="L402" i="5"/>
  <c r="V402" i="5" s="1"/>
  <c r="N402" i="5"/>
  <c r="L410" i="5"/>
  <c r="N410" i="5"/>
  <c r="L411" i="5"/>
  <c r="V411" i="5" s="1"/>
  <c r="N411" i="5"/>
  <c r="L412" i="5"/>
  <c r="N412" i="5"/>
  <c r="L420" i="5"/>
  <c r="N420" i="5"/>
  <c r="L421" i="5"/>
  <c r="N421" i="5"/>
  <c r="L422" i="5"/>
  <c r="V422" i="5" s="1"/>
  <c r="N422" i="5"/>
  <c r="L430" i="5"/>
  <c r="N430" i="5"/>
  <c r="L431" i="5"/>
  <c r="V431" i="5" s="1"/>
  <c r="N431" i="5"/>
  <c r="L439" i="5"/>
  <c r="N439" i="5"/>
  <c r="N441" i="5" s="1"/>
  <c r="N442" i="5" s="1"/>
  <c r="L440" i="5"/>
  <c r="N440" i="5"/>
  <c r="L448" i="5"/>
  <c r="N448" i="5"/>
  <c r="N456" i="5" s="1"/>
  <c r="N457" i="5" s="1"/>
  <c r="N458" i="5" s="1"/>
  <c r="L449" i="5"/>
  <c r="V449" i="5" s="1"/>
  <c r="N449" i="5"/>
  <c r="L450" i="5"/>
  <c r="N450" i="5"/>
  <c r="L451" i="5"/>
  <c r="N451" i="5"/>
  <c r="L452" i="5"/>
  <c r="N452" i="5"/>
  <c r="L453" i="5"/>
  <c r="V453" i="5" s="1"/>
  <c r="N453" i="5"/>
  <c r="L454" i="5"/>
  <c r="N454" i="5"/>
  <c r="L455" i="5"/>
  <c r="V455" i="5" s="1"/>
  <c r="N455" i="5"/>
  <c r="L463" i="5"/>
  <c r="N463" i="5"/>
  <c r="L464" i="5"/>
  <c r="V464" i="5" s="1"/>
  <c r="N464" i="5"/>
  <c r="L465" i="5"/>
  <c r="V465" i="5" s="1"/>
  <c r="N465" i="5"/>
  <c r="N466" i="5"/>
  <c r="V466" i="5" s="1"/>
  <c r="L467" i="5"/>
  <c r="N467" i="5"/>
  <c r="L468" i="5"/>
  <c r="V468" i="5" s="1"/>
  <c r="N468" i="5"/>
  <c r="L469" i="5"/>
  <c r="N469" i="5"/>
  <c r="L477" i="5"/>
  <c r="N477" i="5"/>
  <c r="L478" i="5"/>
  <c r="N478" i="5"/>
  <c r="L479" i="5"/>
  <c r="N479" i="5"/>
  <c r="L480" i="5"/>
  <c r="N480" i="5"/>
  <c r="L481" i="5"/>
  <c r="V481" i="5" s="1"/>
  <c r="N481" i="5"/>
  <c r="L489" i="5"/>
  <c r="V489" i="5" s="1"/>
  <c r="N489" i="5"/>
  <c r="L490" i="5"/>
  <c r="V490" i="5" s="1"/>
  <c r="N490" i="5"/>
  <c r="L491" i="5"/>
  <c r="N491" i="5"/>
  <c r="L492" i="5"/>
  <c r="N492" i="5"/>
  <c r="L493" i="5"/>
  <c r="N493" i="5"/>
  <c r="L501" i="5"/>
  <c r="N501" i="5"/>
  <c r="L502" i="5"/>
  <c r="V502" i="5" s="1"/>
  <c r="N502" i="5"/>
  <c r="L503" i="5"/>
  <c r="N503" i="5"/>
  <c r="L504" i="5"/>
  <c r="N504" i="5"/>
  <c r="L505" i="5"/>
  <c r="V505" i="5" s="1"/>
  <c r="N505" i="5"/>
  <c r="L506" i="5"/>
  <c r="V506" i="5" s="1"/>
  <c r="N506" i="5"/>
  <c r="L514" i="5"/>
  <c r="V514" i="5" s="1"/>
  <c r="N514" i="5"/>
  <c r="L515" i="5"/>
  <c r="V515" i="5" s="1"/>
  <c r="N515" i="5"/>
  <c r="L516" i="5"/>
  <c r="N516" i="5"/>
  <c r="L517" i="5"/>
  <c r="N517" i="5"/>
  <c r="L518" i="5"/>
  <c r="N518" i="5"/>
  <c r="L519" i="5"/>
  <c r="N519" i="5"/>
  <c r="L520" i="5"/>
  <c r="V520" i="5" s="1"/>
  <c r="N520" i="5"/>
  <c r="N521" i="5" s="1"/>
  <c r="N522" i="5" s="1"/>
  <c r="N523" i="5" s="1"/>
  <c r="L528" i="5"/>
  <c r="N528" i="5"/>
  <c r="L529" i="5"/>
  <c r="N529" i="5"/>
  <c r="L530" i="5"/>
  <c r="N530" i="5"/>
  <c r="L531" i="5"/>
  <c r="V531" i="5" s="1"/>
  <c r="N531" i="5"/>
  <c r="L532" i="5"/>
  <c r="N532" i="5"/>
  <c r="L533" i="5"/>
  <c r="V533" i="5" s="1"/>
  <c r="N533" i="5"/>
  <c r="L534" i="5"/>
  <c r="N534" i="5"/>
  <c r="L535" i="5"/>
  <c r="N535" i="5"/>
  <c r="L536" i="5"/>
  <c r="N536" i="5"/>
  <c r="L537" i="5"/>
  <c r="V537" i="5" s="1"/>
  <c r="N537" i="5"/>
  <c r="L538" i="5"/>
  <c r="N538" i="5"/>
  <c r="L546" i="5"/>
  <c r="V546" i="5" s="1"/>
  <c r="N546" i="5"/>
  <c r="L547" i="5"/>
  <c r="N547" i="5"/>
  <c r="L548" i="5"/>
  <c r="N548" i="5"/>
  <c r="L549" i="5"/>
  <c r="N549" i="5"/>
  <c r="L550" i="5"/>
  <c r="V550" i="5" s="1"/>
  <c r="N550" i="5"/>
  <c r="L558" i="5"/>
  <c r="N558" i="5"/>
  <c r="L559" i="5"/>
  <c r="V559" i="5" s="1"/>
  <c r="N559" i="5"/>
  <c r="L560" i="5"/>
  <c r="N560" i="5"/>
  <c r="L561" i="5"/>
  <c r="N561" i="5"/>
  <c r="L562" i="5"/>
  <c r="N562" i="5"/>
  <c r="L570" i="5"/>
  <c r="V570" i="5" s="1"/>
  <c r="N570" i="5"/>
  <c r="L571" i="5"/>
  <c r="V571" i="5" s="1"/>
  <c r="N571" i="5"/>
  <c r="L572" i="5"/>
  <c r="V572" i="5" s="1"/>
  <c r="N572" i="5"/>
  <c r="L573" i="5"/>
  <c r="V573" i="5" s="1"/>
  <c r="N573" i="5"/>
  <c r="L574" i="5"/>
  <c r="N574" i="5"/>
  <c r="L582" i="5"/>
  <c r="N582" i="5"/>
  <c r="L583" i="5"/>
  <c r="N583" i="5"/>
  <c r="L584" i="5"/>
  <c r="N584" i="5"/>
  <c r="L585" i="5"/>
  <c r="V585" i="5" s="1"/>
  <c r="N585" i="5"/>
  <c r="N9" i="5"/>
  <c r="L9" i="5"/>
  <c r="L6" i="5"/>
  <c r="M6" i="5" s="1"/>
  <c r="N6" i="5" s="1"/>
  <c r="W6" i="5" s="1"/>
  <c r="X6" i="5" s="1"/>
  <c r="V584" i="5" l="1"/>
  <c r="V583" i="5"/>
  <c r="V574" i="5"/>
  <c r="N563" i="5"/>
  <c r="N564" i="5" s="1"/>
  <c r="N565" i="5" s="1"/>
  <c r="V558" i="5"/>
  <c r="V562" i="5"/>
  <c r="V561" i="5"/>
  <c r="V560" i="5"/>
  <c r="V549" i="5"/>
  <c r="V548" i="5"/>
  <c r="V547" i="5"/>
  <c r="V532" i="5"/>
  <c r="V538" i="5"/>
  <c r="V536" i="5"/>
  <c r="V530" i="5"/>
  <c r="V535" i="5"/>
  <c r="V529" i="5"/>
  <c r="N539" i="5"/>
  <c r="N540" i="5" s="1"/>
  <c r="N541" i="5" s="1"/>
  <c r="V534" i="5"/>
  <c r="V528" i="5"/>
  <c r="N524" i="5"/>
  <c r="V519" i="5"/>
  <c r="V518" i="5"/>
  <c r="V517" i="5"/>
  <c r="V516" i="5"/>
  <c r="V501" i="5"/>
  <c r="V504" i="5"/>
  <c r="V503" i="5"/>
  <c r="V493" i="5"/>
  <c r="V492" i="5"/>
  <c r="V491" i="5"/>
  <c r="V480" i="5"/>
  <c r="V478" i="5"/>
  <c r="V479" i="5"/>
  <c r="V477" i="5"/>
  <c r="V467" i="5"/>
  <c r="V463" i="5"/>
  <c r="L470" i="5"/>
  <c r="V469" i="5"/>
  <c r="V448" i="5"/>
  <c r="V454" i="5"/>
  <c r="V452" i="5"/>
  <c r="V451" i="5"/>
  <c r="N459" i="5"/>
  <c r="V450" i="5"/>
  <c r="V440" i="5"/>
  <c r="V439" i="5"/>
  <c r="L441" i="5"/>
  <c r="V430" i="5"/>
  <c r="L432" i="5"/>
  <c r="V421" i="5"/>
  <c r="V420" i="5"/>
  <c r="L423" i="5"/>
  <c r="V412" i="5"/>
  <c r="V410" i="5"/>
  <c r="L413" i="5"/>
  <c r="V400" i="5"/>
  <c r="L403" i="5"/>
  <c r="V401" i="5"/>
  <c r="V390" i="5"/>
  <c r="L393" i="5"/>
  <c r="V392" i="5"/>
  <c r="V381" i="5"/>
  <c r="V380" i="5"/>
  <c r="L383" i="5"/>
  <c r="V372" i="5"/>
  <c r="V371" i="5"/>
  <c r="N373" i="5"/>
  <c r="N374" i="5" s="1"/>
  <c r="V370" i="5"/>
  <c r="L373" i="5"/>
  <c r="V362" i="5"/>
  <c r="V361" i="5"/>
  <c r="V360" i="5"/>
  <c r="L363" i="5"/>
  <c r="V350" i="5"/>
  <c r="L353" i="5"/>
  <c r="V341" i="5"/>
  <c r="V340" i="5"/>
  <c r="L343" i="5"/>
  <c r="V331" i="5"/>
  <c r="N333" i="5"/>
  <c r="N334" i="5" s="1"/>
  <c r="V330" i="5"/>
  <c r="L333" i="5"/>
  <c r="V321" i="5"/>
  <c r="V320" i="5"/>
  <c r="L323" i="5"/>
  <c r="V310" i="5"/>
  <c r="L313" i="5"/>
  <c r="V302" i="5"/>
  <c r="V296" i="5"/>
  <c r="V290" i="5"/>
  <c r="V284" i="5"/>
  <c r="V278" i="5"/>
  <c r="V272" i="5"/>
  <c r="V266" i="5"/>
  <c r="V260" i="5"/>
  <c r="V254" i="5"/>
  <c r="V301" i="5"/>
  <c r="V295" i="5"/>
  <c r="V289" i="5"/>
  <c r="V283" i="5"/>
  <c r="V277" i="5"/>
  <c r="V271" i="5"/>
  <c r="V265" i="5"/>
  <c r="V259" i="5"/>
  <c r="V253" i="5"/>
  <c r="V250" i="5"/>
  <c r="L303" i="5"/>
  <c r="V240" i="5"/>
  <c r="V234" i="5"/>
  <c r="V228" i="5"/>
  <c r="V222" i="5"/>
  <c r="V216" i="5"/>
  <c r="V210" i="5"/>
  <c r="V204" i="5"/>
  <c r="V198" i="5"/>
  <c r="V192" i="5"/>
  <c r="V186" i="5"/>
  <c r="V180" i="5"/>
  <c r="V174" i="5"/>
  <c r="V168" i="5"/>
  <c r="V162" i="5"/>
  <c r="V156" i="5"/>
  <c r="V150" i="5"/>
  <c r="V144" i="5"/>
  <c r="V138" i="5"/>
  <c r="V132" i="5"/>
  <c r="V126" i="5"/>
  <c r="V125" i="5"/>
  <c r="L243" i="5"/>
  <c r="V238" i="5"/>
  <c r="V232" i="5"/>
  <c r="V226" i="5"/>
  <c r="V220" i="5"/>
  <c r="V214" i="5"/>
  <c r="V208" i="5"/>
  <c r="V202" i="5"/>
  <c r="V196" i="5"/>
  <c r="V190" i="5"/>
  <c r="V184" i="5"/>
  <c r="V178" i="5"/>
  <c r="V172" i="5"/>
  <c r="V166" i="5"/>
  <c r="V160" i="5"/>
  <c r="V154" i="5"/>
  <c r="V148" i="5"/>
  <c r="V142" i="5"/>
  <c r="V136" i="5"/>
  <c r="V130" i="5"/>
  <c r="V60" i="5"/>
  <c r="L118" i="5"/>
  <c r="V113" i="5"/>
  <c r="V107" i="5"/>
  <c r="V101" i="5"/>
  <c r="V95" i="5"/>
  <c r="V89" i="5"/>
  <c r="V83" i="5"/>
  <c r="V77" i="5"/>
  <c r="V71" i="5"/>
  <c r="V65" i="5"/>
  <c r="V106" i="5"/>
  <c r="V100" i="5"/>
  <c r="V94" i="5"/>
  <c r="V88" i="5"/>
  <c r="V82" i="5"/>
  <c r="V76" i="5"/>
  <c r="V70" i="5"/>
  <c r="V64" i="5"/>
  <c r="V117" i="5"/>
  <c r="V111" i="5"/>
  <c r="V105" i="5"/>
  <c r="V99" i="5"/>
  <c r="V93" i="5"/>
  <c r="V87" i="5"/>
  <c r="V81" i="5"/>
  <c r="V75" i="5"/>
  <c r="V69" i="5"/>
  <c r="V63" i="5"/>
  <c r="V115" i="5"/>
  <c r="V109" i="5"/>
  <c r="V103" i="5"/>
  <c r="V97" i="5"/>
  <c r="V91" i="5"/>
  <c r="V85" i="5"/>
  <c r="V79" i="5"/>
  <c r="V73" i="5"/>
  <c r="V67" i="5"/>
  <c r="V61" i="5"/>
  <c r="V46" i="5"/>
  <c r="L53" i="5"/>
  <c r="N56" i="5"/>
  <c r="V48" i="5"/>
  <c r="V52" i="5"/>
  <c r="V33" i="5"/>
  <c r="N39" i="5"/>
  <c r="N40" i="5" s="1"/>
  <c r="N41" i="5" s="1"/>
  <c r="V38" i="5"/>
  <c r="V32" i="5"/>
  <c r="L39" i="5"/>
  <c r="V37" i="5"/>
  <c r="V20" i="5"/>
  <c r="V19" i="5"/>
  <c r="V13" i="5"/>
  <c r="V14" i="5"/>
  <c r="V24" i="5"/>
  <c r="V18" i="5"/>
  <c r="V12" i="5"/>
  <c r="V22" i="5"/>
  <c r="V16" i="5"/>
  <c r="V10" i="5"/>
  <c r="N25" i="5"/>
  <c r="N26" i="5" s="1"/>
  <c r="N27" i="5" s="1"/>
  <c r="N28" i="5" s="1"/>
  <c r="V9" i="5"/>
  <c r="L25" i="5"/>
  <c r="N587" i="5"/>
  <c r="N588" i="5" s="1"/>
  <c r="N589" i="5" s="1"/>
  <c r="N575" i="5"/>
  <c r="N576" i="5" s="1"/>
  <c r="N577" i="5" s="1"/>
  <c r="L587" i="5"/>
  <c r="V587" i="5" s="1"/>
  <c r="N470" i="5"/>
  <c r="N423" i="5"/>
  <c r="N375" i="5"/>
  <c r="N335" i="5"/>
  <c r="N393" i="5"/>
  <c r="N363" i="5"/>
  <c r="N364" i="5" s="1"/>
  <c r="N323" i="5"/>
  <c r="N324" i="5" s="1"/>
  <c r="N303" i="5"/>
  <c r="N304" i="5" s="1"/>
  <c r="N482" i="5"/>
  <c r="N483" i="5" s="1"/>
  <c r="N484" i="5" s="1"/>
  <c r="N443" i="5"/>
  <c r="N432" i="5"/>
  <c r="N403" i="5"/>
  <c r="N353" i="5"/>
  <c r="N354" i="5" s="1"/>
  <c r="N313" i="5"/>
  <c r="N314" i="5" s="1"/>
  <c r="N413" i="5"/>
  <c r="N383" i="5"/>
  <c r="N343" i="5"/>
  <c r="N344" i="5" s="1"/>
  <c r="N243" i="5"/>
  <c r="N244" i="5" s="1"/>
  <c r="N551" i="5"/>
  <c r="N552" i="5" s="1"/>
  <c r="N553" i="5" s="1"/>
  <c r="N494" i="5"/>
  <c r="N495" i="5" s="1"/>
  <c r="N496" i="5" s="1"/>
  <c r="N118" i="5"/>
  <c r="N119" i="5" s="1"/>
  <c r="N120" i="5" s="1"/>
  <c r="L575" i="5"/>
  <c r="V575" i="5" s="1"/>
  <c r="L563" i="5"/>
  <c r="L539" i="5"/>
  <c r="L521" i="5"/>
  <c r="V521" i="5" s="1"/>
  <c r="L494" i="5"/>
  <c r="V494" i="5" s="1"/>
  <c r="L482" i="5"/>
  <c r="V482" i="5" s="1"/>
  <c r="L456" i="5"/>
  <c r="V456" i="5" s="1"/>
  <c r="L551" i="5"/>
  <c r="N507" i="5"/>
  <c r="N508" i="5" s="1"/>
  <c r="N509" i="5" s="1"/>
  <c r="L507" i="5"/>
  <c r="V507" i="5" s="1"/>
  <c r="X391" i="5"/>
  <c r="W455" i="5"/>
  <c r="W340" i="5"/>
  <c r="W296" i="5"/>
  <c r="W223" i="5"/>
  <c r="W277" i="5"/>
  <c r="W220" i="5"/>
  <c r="W181" i="5"/>
  <c r="W139" i="5"/>
  <c r="W66" i="5"/>
  <c r="W83" i="5"/>
  <c r="W295" i="5"/>
  <c r="W149" i="5"/>
  <c r="X360" i="5"/>
  <c r="X340" i="5"/>
  <c r="X136" i="5"/>
  <c r="F586" i="5"/>
  <c r="F585" i="5"/>
  <c r="W585" i="5" s="1"/>
  <c r="F584" i="5"/>
  <c r="W584" i="5" s="1"/>
  <c r="F583" i="5"/>
  <c r="W583" i="5" s="1"/>
  <c r="F582" i="5"/>
  <c r="W582" i="5" s="1"/>
  <c r="F574" i="5"/>
  <c r="W574" i="5" s="1"/>
  <c r="F573" i="5"/>
  <c r="W573" i="5" s="1"/>
  <c r="F572" i="5"/>
  <c r="W572" i="5" s="1"/>
  <c r="F571" i="5"/>
  <c r="W571" i="5" s="1"/>
  <c r="F570" i="5"/>
  <c r="W570" i="5" s="1"/>
  <c r="F562" i="5"/>
  <c r="W562" i="5" s="1"/>
  <c r="F561" i="5"/>
  <c r="W561" i="5" s="1"/>
  <c r="F560" i="5"/>
  <c r="W560" i="5" s="1"/>
  <c r="F559" i="5"/>
  <c r="W559" i="5" s="1"/>
  <c r="F558" i="5"/>
  <c r="W558" i="5" s="1"/>
  <c r="F550" i="5"/>
  <c r="W550" i="5" s="1"/>
  <c r="F549" i="5"/>
  <c r="W549" i="5" s="1"/>
  <c r="F548" i="5"/>
  <c r="W548" i="5" s="1"/>
  <c r="F547" i="5"/>
  <c r="W547" i="5" s="1"/>
  <c r="F546" i="5"/>
  <c r="W546" i="5" s="1"/>
  <c r="F538" i="5"/>
  <c r="W538" i="5" s="1"/>
  <c r="F537" i="5"/>
  <c r="W537" i="5" s="1"/>
  <c r="F536" i="5"/>
  <c r="W536" i="5" s="1"/>
  <c r="F535" i="5"/>
  <c r="W535" i="5" s="1"/>
  <c r="F534" i="5"/>
  <c r="W534" i="5" s="1"/>
  <c r="F533" i="5"/>
  <c r="W533" i="5" s="1"/>
  <c r="F532" i="5"/>
  <c r="W532" i="5" s="1"/>
  <c r="F531" i="5"/>
  <c r="W531" i="5" s="1"/>
  <c r="F530" i="5"/>
  <c r="W530" i="5" s="1"/>
  <c r="F529" i="5"/>
  <c r="W529" i="5" s="1"/>
  <c r="F528" i="5"/>
  <c r="W528" i="5" s="1"/>
  <c r="F520" i="5"/>
  <c r="W520" i="5" s="1"/>
  <c r="F519" i="5"/>
  <c r="W519" i="5" s="1"/>
  <c r="F518" i="5"/>
  <c r="W518" i="5" s="1"/>
  <c r="F517" i="5"/>
  <c r="W517" i="5" s="1"/>
  <c r="F516" i="5"/>
  <c r="W516" i="5" s="1"/>
  <c r="F515" i="5"/>
  <c r="W515" i="5" s="1"/>
  <c r="F514" i="5"/>
  <c r="W514" i="5" s="1"/>
  <c r="F506" i="5"/>
  <c r="W506" i="5" s="1"/>
  <c r="F505" i="5"/>
  <c r="W505" i="5" s="1"/>
  <c r="F504" i="5"/>
  <c r="W504" i="5" s="1"/>
  <c r="F503" i="5"/>
  <c r="W503" i="5" s="1"/>
  <c r="F502" i="5"/>
  <c r="W502" i="5" s="1"/>
  <c r="F501" i="5"/>
  <c r="H501" i="5" s="1"/>
  <c r="H491" i="5"/>
  <c r="J491" i="5" s="1"/>
  <c r="H490" i="5"/>
  <c r="F493" i="5"/>
  <c r="W493" i="5" s="1"/>
  <c r="F492" i="5"/>
  <c r="F491" i="5"/>
  <c r="W491" i="5" s="1"/>
  <c r="F490" i="5"/>
  <c r="W490" i="5" s="1"/>
  <c r="F489" i="5"/>
  <c r="W489" i="5" s="1"/>
  <c r="H481" i="5"/>
  <c r="H480" i="5"/>
  <c r="H477" i="5"/>
  <c r="F481" i="5"/>
  <c r="W481" i="5" s="1"/>
  <c r="F480" i="5"/>
  <c r="W480" i="5" s="1"/>
  <c r="F479" i="5"/>
  <c r="W479" i="5" s="1"/>
  <c r="F478" i="5"/>
  <c r="F477" i="5"/>
  <c r="W477" i="5" s="1"/>
  <c r="F469" i="5"/>
  <c r="W469" i="5" s="1"/>
  <c r="F468" i="5"/>
  <c r="W468" i="5" s="1"/>
  <c r="F467" i="5"/>
  <c r="F466" i="5"/>
  <c r="F465" i="5"/>
  <c r="W465" i="5" s="1"/>
  <c r="F464" i="5"/>
  <c r="W464" i="5" s="1"/>
  <c r="F463" i="5"/>
  <c r="H469" i="5"/>
  <c r="J469" i="5" s="1"/>
  <c r="H465" i="5"/>
  <c r="J465" i="5" s="1"/>
  <c r="H455" i="5"/>
  <c r="H454" i="5"/>
  <c r="H451" i="5"/>
  <c r="H450" i="5"/>
  <c r="H440" i="5"/>
  <c r="J440" i="5" s="1"/>
  <c r="H439" i="5"/>
  <c r="F455" i="5"/>
  <c r="F454" i="5"/>
  <c r="W454" i="5" s="1"/>
  <c r="F453" i="5"/>
  <c r="W453" i="5" s="1"/>
  <c r="F452" i="5"/>
  <c r="F451" i="5"/>
  <c r="W451" i="5" s="1"/>
  <c r="F450" i="5"/>
  <c r="W450" i="5" s="1"/>
  <c r="F449" i="5"/>
  <c r="W449" i="5" s="1"/>
  <c r="F448" i="5"/>
  <c r="F440" i="5"/>
  <c r="W440" i="5" s="1"/>
  <c r="F439" i="5"/>
  <c r="W439" i="5" s="1"/>
  <c r="H430" i="5"/>
  <c r="H422" i="5"/>
  <c r="J422" i="5" s="1"/>
  <c r="F431" i="5"/>
  <c r="F430" i="5"/>
  <c r="W430" i="5" s="1"/>
  <c r="F422" i="5"/>
  <c r="W422" i="5" s="1"/>
  <c r="F421" i="5"/>
  <c r="W421" i="5" s="1"/>
  <c r="F420" i="5"/>
  <c r="H410" i="5"/>
  <c r="H402" i="5"/>
  <c r="J402" i="5" s="1"/>
  <c r="F412" i="5"/>
  <c r="W412" i="5" s="1"/>
  <c r="F411" i="5"/>
  <c r="F410" i="5"/>
  <c r="W410" i="5" s="1"/>
  <c r="F402" i="5"/>
  <c r="W402" i="5" s="1"/>
  <c r="F401" i="5"/>
  <c r="W401" i="5" s="1"/>
  <c r="F400" i="5"/>
  <c r="H391" i="5"/>
  <c r="J391" i="5" s="1"/>
  <c r="H381" i="5"/>
  <c r="J381" i="5" s="1"/>
  <c r="H380" i="5"/>
  <c r="F392" i="5"/>
  <c r="F391" i="5"/>
  <c r="W391" i="5" s="1"/>
  <c r="F390" i="5"/>
  <c r="F382" i="5"/>
  <c r="F381" i="5"/>
  <c r="W381" i="5" s="1"/>
  <c r="F380" i="5"/>
  <c r="W380" i="5" s="1"/>
  <c r="H372" i="5"/>
  <c r="J372" i="5" s="1"/>
  <c r="H371" i="5"/>
  <c r="J371" i="5" s="1"/>
  <c r="H361" i="5"/>
  <c r="J361" i="5" s="1"/>
  <c r="H360" i="5"/>
  <c r="F372" i="5"/>
  <c r="W372" i="5" s="1"/>
  <c r="F371" i="5"/>
  <c r="W371" i="5" s="1"/>
  <c r="F370" i="5"/>
  <c r="W370" i="5" s="1"/>
  <c r="F362" i="5"/>
  <c r="F361" i="5"/>
  <c r="W361" i="5" s="1"/>
  <c r="F360" i="5"/>
  <c r="W360" i="5" s="1"/>
  <c r="H352" i="5"/>
  <c r="J352" i="5" s="1"/>
  <c r="H351" i="5"/>
  <c r="J351" i="5" s="1"/>
  <c r="F352" i="5"/>
  <c r="W352" i="5" s="1"/>
  <c r="F351" i="5"/>
  <c r="W351" i="5" s="1"/>
  <c r="F350" i="5"/>
  <c r="H340" i="5"/>
  <c r="F342" i="5"/>
  <c r="F341" i="5"/>
  <c r="W341" i="5" s="1"/>
  <c r="F340" i="5"/>
  <c r="H332" i="5"/>
  <c r="J332" i="5" s="1"/>
  <c r="H331" i="5"/>
  <c r="J331" i="5" s="1"/>
  <c r="F332" i="5"/>
  <c r="W332" i="5" s="1"/>
  <c r="F331" i="5"/>
  <c r="W331" i="5" s="1"/>
  <c r="F330" i="5"/>
  <c r="F321" i="5"/>
  <c r="W321" i="5" s="1"/>
  <c r="F322" i="5"/>
  <c r="H320" i="5"/>
  <c r="F320" i="5"/>
  <c r="W320" i="5" s="1"/>
  <c r="H311" i="5"/>
  <c r="J311" i="5" s="1"/>
  <c r="H312" i="5"/>
  <c r="J312" i="5" s="1"/>
  <c r="F311" i="5"/>
  <c r="W311" i="5" s="1"/>
  <c r="F312" i="5"/>
  <c r="W312" i="5" s="1"/>
  <c r="F310" i="5"/>
  <c r="H258" i="5"/>
  <c r="J258" i="5" s="1"/>
  <c r="H262" i="5"/>
  <c r="J262" i="5" s="1"/>
  <c r="H266" i="5"/>
  <c r="J266" i="5" s="1"/>
  <c r="H274" i="5"/>
  <c r="J274" i="5" s="1"/>
  <c r="H278" i="5"/>
  <c r="J278" i="5" s="1"/>
  <c r="H282" i="5"/>
  <c r="J282" i="5" s="1"/>
  <c r="H290" i="5"/>
  <c r="J290" i="5" s="1"/>
  <c r="H294" i="5"/>
  <c r="J294" i="5" s="1"/>
  <c r="F251" i="5"/>
  <c r="W251" i="5" s="1"/>
  <c r="F252" i="5"/>
  <c r="W252" i="5" s="1"/>
  <c r="F253" i="5"/>
  <c r="W253" i="5" s="1"/>
  <c r="F254" i="5"/>
  <c r="W254" i="5" s="1"/>
  <c r="F255" i="5"/>
  <c r="W255" i="5" s="1"/>
  <c r="F256" i="5"/>
  <c r="W256" i="5" s="1"/>
  <c r="F257" i="5"/>
  <c r="W257" i="5" s="1"/>
  <c r="F258" i="5"/>
  <c r="W258" i="5" s="1"/>
  <c r="F259" i="5"/>
  <c r="W259" i="5" s="1"/>
  <c r="F260" i="5"/>
  <c r="W260" i="5" s="1"/>
  <c r="F261" i="5"/>
  <c r="W261" i="5" s="1"/>
  <c r="F262" i="5"/>
  <c r="W262" i="5" s="1"/>
  <c r="F263" i="5"/>
  <c r="H263" i="5" s="1"/>
  <c r="J263" i="5" s="1"/>
  <c r="F264" i="5"/>
  <c r="W264" i="5" s="1"/>
  <c r="F265" i="5"/>
  <c r="W265" i="5" s="1"/>
  <c r="F266" i="5"/>
  <c r="W266" i="5" s="1"/>
  <c r="F267" i="5"/>
  <c r="W267" i="5" s="1"/>
  <c r="F268" i="5"/>
  <c r="W268" i="5" s="1"/>
  <c r="F269" i="5"/>
  <c r="W269" i="5" s="1"/>
  <c r="F270" i="5"/>
  <c r="W270" i="5" s="1"/>
  <c r="F271" i="5"/>
  <c r="W271" i="5" s="1"/>
  <c r="F272" i="5"/>
  <c r="W272" i="5" s="1"/>
  <c r="F273" i="5"/>
  <c r="W273" i="5" s="1"/>
  <c r="F274" i="5"/>
  <c r="W274" i="5" s="1"/>
  <c r="F275" i="5"/>
  <c r="W275" i="5" s="1"/>
  <c r="F276" i="5"/>
  <c r="W276" i="5" s="1"/>
  <c r="F277" i="5"/>
  <c r="H277" i="5" s="1"/>
  <c r="J277" i="5" s="1"/>
  <c r="F278" i="5"/>
  <c r="W278" i="5" s="1"/>
  <c r="F279" i="5"/>
  <c r="W279" i="5" s="1"/>
  <c r="F280" i="5"/>
  <c r="W280" i="5" s="1"/>
  <c r="F281" i="5"/>
  <c r="W281" i="5" s="1"/>
  <c r="F282" i="5"/>
  <c r="W282" i="5" s="1"/>
  <c r="F283" i="5"/>
  <c r="W283" i="5" s="1"/>
  <c r="F284" i="5"/>
  <c r="W284" i="5" s="1"/>
  <c r="F285" i="5"/>
  <c r="W285" i="5" s="1"/>
  <c r="F286" i="5"/>
  <c r="W286" i="5" s="1"/>
  <c r="F287" i="5"/>
  <c r="W287" i="5" s="1"/>
  <c r="F288" i="5"/>
  <c r="W288" i="5" s="1"/>
  <c r="F289" i="5"/>
  <c r="W289" i="5" s="1"/>
  <c r="F290" i="5"/>
  <c r="W290" i="5" s="1"/>
  <c r="F291" i="5"/>
  <c r="W291" i="5" s="1"/>
  <c r="F292" i="5"/>
  <c r="W292" i="5" s="1"/>
  <c r="F293" i="5"/>
  <c r="W293" i="5" s="1"/>
  <c r="F294" i="5"/>
  <c r="W294" i="5" s="1"/>
  <c r="F295" i="5"/>
  <c r="H295" i="5" s="1"/>
  <c r="J295" i="5" s="1"/>
  <c r="F296" i="5"/>
  <c r="H296" i="5" s="1"/>
  <c r="J296" i="5" s="1"/>
  <c r="F297" i="5"/>
  <c r="W297" i="5" s="1"/>
  <c r="F298" i="5"/>
  <c r="W298" i="5" s="1"/>
  <c r="F299" i="5"/>
  <c r="W299" i="5" s="1"/>
  <c r="F300" i="5"/>
  <c r="W300" i="5" s="1"/>
  <c r="F301" i="5"/>
  <c r="W301" i="5" s="1"/>
  <c r="F302" i="5"/>
  <c r="W302" i="5" s="1"/>
  <c r="H250" i="5"/>
  <c r="F250" i="5"/>
  <c r="W250" i="5" s="1"/>
  <c r="H127" i="5"/>
  <c r="J127" i="5" s="1"/>
  <c r="H128" i="5"/>
  <c r="J128" i="5" s="1"/>
  <c r="H131" i="5"/>
  <c r="J131" i="5" s="1"/>
  <c r="H132" i="5"/>
  <c r="J132" i="5" s="1"/>
  <c r="H135" i="5"/>
  <c r="J135" i="5" s="1"/>
  <c r="H136" i="5"/>
  <c r="J136" i="5" s="1"/>
  <c r="H139" i="5"/>
  <c r="J139" i="5" s="1"/>
  <c r="H140" i="5"/>
  <c r="J140" i="5" s="1"/>
  <c r="H143" i="5"/>
  <c r="J143" i="5" s="1"/>
  <c r="H144" i="5"/>
  <c r="J144" i="5" s="1"/>
  <c r="H147" i="5"/>
  <c r="J147" i="5" s="1"/>
  <c r="H148" i="5"/>
  <c r="J148" i="5" s="1"/>
  <c r="H151" i="5"/>
  <c r="H152" i="5"/>
  <c r="H155" i="5"/>
  <c r="J155" i="5" s="1"/>
  <c r="H156" i="5"/>
  <c r="H159" i="5"/>
  <c r="J159" i="5" s="1"/>
  <c r="H160" i="5"/>
  <c r="H163" i="5"/>
  <c r="J163" i="5" s="1"/>
  <c r="H164" i="5"/>
  <c r="J164" i="5" s="1"/>
  <c r="H167" i="5"/>
  <c r="J167" i="5" s="1"/>
  <c r="H168" i="5"/>
  <c r="H171" i="5"/>
  <c r="J171" i="5" s="1"/>
  <c r="H172" i="5"/>
  <c r="H175" i="5"/>
  <c r="H176" i="5"/>
  <c r="J176" i="5" s="1"/>
  <c r="H179" i="5"/>
  <c r="J179" i="5" s="1"/>
  <c r="H180" i="5"/>
  <c r="H183" i="5"/>
  <c r="H184" i="5"/>
  <c r="H187" i="5"/>
  <c r="J187" i="5" s="1"/>
  <c r="H188" i="5"/>
  <c r="H191" i="5"/>
  <c r="J191" i="5" s="1"/>
  <c r="H192" i="5"/>
  <c r="J192" i="5" s="1"/>
  <c r="H195" i="5"/>
  <c r="J195" i="5" s="1"/>
  <c r="H196" i="5"/>
  <c r="J196" i="5" s="1"/>
  <c r="H199" i="5"/>
  <c r="J199" i="5" s="1"/>
  <c r="H200" i="5"/>
  <c r="H203" i="5"/>
  <c r="J203" i="5" s="1"/>
  <c r="H204" i="5"/>
  <c r="J204" i="5" s="1"/>
  <c r="H207" i="5"/>
  <c r="J207" i="5" s="1"/>
  <c r="H208" i="5"/>
  <c r="J208" i="5" s="1"/>
  <c r="H211" i="5"/>
  <c r="J211" i="5" s="1"/>
  <c r="H212" i="5"/>
  <c r="H215" i="5"/>
  <c r="J215" i="5" s="1"/>
  <c r="H216" i="5"/>
  <c r="J216" i="5" s="1"/>
  <c r="H219" i="5"/>
  <c r="J219" i="5" s="1"/>
  <c r="H220" i="5"/>
  <c r="J220" i="5" s="1"/>
  <c r="H223" i="5"/>
  <c r="J223" i="5" s="1"/>
  <c r="H224" i="5"/>
  <c r="J224" i="5" s="1"/>
  <c r="H227" i="5"/>
  <c r="J227" i="5" s="1"/>
  <c r="H228" i="5"/>
  <c r="J228" i="5" s="1"/>
  <c r="H231" i="5"/>
  <c r="J231" i="5" s="1"/>
  <c r="H232" i="5"/>
  <c r="J232" i="5" s="1"/>
  <c r="H235" i="5"/>
  <c r="J235" i="5" s="1"/>
  <c r="H236" i="5"/>
  <c r="J236" i="5" s="1"/>
  <c r="H239" i="5"/>
  <c r="J239" i="5" s="1"/>
  <c r="H240" i="5"/>
  <c r="J240" i="5" s="1"/>
  <c r="F126" i="5"/>
  <c r="F127" i="5"/>
  <c r="W127" i="5" s="1"/>
  <c r="F128" i="5"/>
  <c r="W128" i="5" s="1"/>
  <c r="F129" i="5"/>
  <c r="W129" i="5" s="1"/>
  <c r="F130" i="5"/>
  <c r="F131" i="5"/>
  <c r="W131" i="5" s="1"/>
  <c r="F132" i="5"/>
  <c r="W132" i="5" s="1"/>
  <c r="F133" i="5"/>
  <c r="W133" i="5" s="1"/>
  <c r="F134" i="5"/>
  <c r="F135" i="5"/>
  <c r="W135" i="5" s="1"/>
  <c r="F136" i="5"/>
  <c r="W136" i="5" s="1"/>
  <c r="F137" i="5"/>
  <c r="W137" i="5" s="1"/>
  <c r="F138" i="5"/>
  <c r="F139" i="5"/>
  <c r="F140" i="5"/>
  <c r="W140" i="5" s="1"/>
  <c r="F141" i="5"/>
  <c r="W141" i="5" s="1"/>
  <c r="F142" i="5"/>
  <c r="F143" i="5"/>
  <c r="W143" i="5" s="1"/>
  <c r="F144" i="5"/>
  <c r="W144" i="5" s="1"/>
  <c r="F145" i="5"/>
  <c r="W145" i="5" s="1"/>
  <c r="F146" i="5"/>
  <c r="F147" i="5"/>
  <c r="W147" i="5" s="1"/>
  <c r="F148" i="5"/>
  <c r="W148" i="5" s="1"/>
  <c r="F149" i="5"/>
  <c r="H149" i="5" s="1"/>
  <c r="J149" i="5" s="1"/>
  <c r="F150" i="5"/>
  <c r="F151" i="5"/>
  <c r="W151" i="5" s="1"/>
  <c r="F152" i="5"/>
  <c r="W152" i="5" s="1"/>
  <c r="F153" i="5"/>
  <c r="H153" i="5" s="1"/>
  <c r="F154" i="5"/>
  <c r="F155" i="5"/>
  <c r="W155" i="5" s="1"/>
  <c r="F156" i="5"/>
  <c r="W156" i="5" s="1"/>
  <c r="F157" i="5"/>
  <c r="W157" i="5" s="1"/>
  <c r="F158" i="5"/>
  <c r="F159" i="5"/>
  <c r="W159" i="5" s="1"/>
  <c r="F160" i="5"/>
  <c r="W160" i="5" s="1"/>
  <c r="F161" i="5"/>
  <c r="W161" i="5" s="1"/>
  <c r="F162" i="5"/>
  <c r="F163" i="5"/>
  <c r="W163" i="5" s="1"/>
  <c r="F164" i="5"/>
  <c r="W164" i="5" s="1"/>
  <c r="F165" i="5"/>
  <c r="W165" i="5" s="1"/>
  <c r="F166" i="5"/>
  <c r="F167" i="5"/>
  <c r="W167" i="5" s="1"/>
  <c r="F168" i="5"/>
  <c r="W168" i="5" s="1"/>
  <c r="F169" i="5"/>
  <c r="W169" i="5" s="1"/>
  <c r="F170" i="5"/>
  <c r="F171" i="5"/>
  <c r="W171" i="5" s="1"/>
  <c r="F172" i="5"/>
  <c r="W172" i="5" s="1"/>
  <c r="F173" i="5"/>
  <c r="W173" i="5" s="1"/>
  <c r="F174" i="5"/>
  <c r="F175" i="5"/>
  <c r="W175" i="5" s="1"/>
  <c r="F176" i="5"/>
  <c r="W176" i="5" s="1"/>
  <c r="F177" i="5"/>
  <c r="W177" i="5" s="1"/>
  <c r="F178" i="5"/>
  <c r="F179" i="5"/>
  <c r="W179" i="5" s="1"/>
  <c r="F180" i="5"/>
  <c r="W180" i="5" s="1"/>
  <c r="F181" i="5"/>
  <c r="H181" i="5" s="1"/>
  <c r="J181" i="5" s="1"/>
  <c r="F182" i="5"/>
  <c r="F183" i="5"/>
  <c r="W183" i="5" s="1"/>
  <c r="F184" i="5"/>
  <c r="W184" i="5" s="1"/>
  <c r="F185" i="5"/>
  <c r="W185" i="5" s="1"/>
  <c r="F186" i="5"/>
  <c r="F187" i="5"/>
  <c r="W187" i="5" s="1"/>
  <c r="F188" i="5"/>
  <c r="W188" i="5" s="1"/>
  <c r="F189" i="5"/>
  <c r="W189" i="5" s="1"/>
  <c r="F190" i="5"/>
  <c r="F191" i="5"/>
  <c r="W191" i="5" s="1"/>
  <c r="F192" i="5"/>
  <c r="W192" i="5" s="1"/>
  <c r="F193" i="5"/>
  <c r="W193" i="5" s="1"/>
  <c r="F194" i="5"/>
  <c r="F195" i="5"/>
  <c r="W195" i="5" s="1"/>
  <c r="F196" i="5"/>
  <c r="W196" i="5" s="1"/>
  <c r="F197" i="5"/>
  <c r="W197" i="5" s="1"/>
  <c r="F198" i="5"/>
  <c r="F199" i="5"/>
  <c r="W199" i="5" s="1"/>
  <c r="F200" i="5"/>
  <c r="W200" i="5" s="1"/>
  <c r="F201" i="5"/>
  <c r="W201" i="5" s="1"/>
  <c r="F202" i="5"/>
  <c r="F203" i="5"/>
  <c r="W203" i="5" s="1"/>
  <c r="F204" i="5"/>
  <c r="W204" i="5" s="1"/>
  <c r="F205" i="5"/>
  <c r="H205" i="5" s="1"/>
  <c r="J205" i="5" s="1"/>
  <c r="F206" i="5"/>
  <c r="F207" i="5"/>
  <c r="W207" i="5" s="1"/>
  <c r="F208" i="5"/>
  <c r="W208" i="5" s="1"/>
  <c r="F209" i="5"/>
  <c r="W209" i="5" s="1"/>
  <c r="F210" i="5"/>
  <c r="F211" i="5"/>
  <c r="W211" i="5" s="1"/>
  <c r="F212" i="5"/>
  <c r="W212" i="5" s="1"/>
  <c r="F213" i="5"/>
  <c r="W213" i="5" s="1"/>
  <c r="F214" i="5"/>
  <c r="F215" i="5"/>
  <c r="W215" i="5" s="1"/>
  <c r="F216" i="5"/>
  <c r="W216" i="5" s="1"/>
  <c r="F217" i="5"/>
  <c r="H217" i="5" s="1"/>
  <c r="J217" i="5" s="1"/>
  <c r="F218" i="5"/>
  <c r="F219" i="5"/>
  <c r="W219" i="5" s="1"/>
  <c r="F220" i="5"/>
  <c r="F221" i="5"/>
  <c r="W221" i="5" s="1"/>
  <c r="F222" i="5"/>
  <c r="F223" i="5"/>
  <c r="F224" i="5"/>
  <c r="W224" i="5" s="1"/>
  <c r="F225" i="5"/>
  <c r="W225" i="5" s="1"/>
  <c r="F226" i="5"/>
  <c r="H226" i="5" s="1"/>
  <c r="J226" i="5" s="1"/>
  <c r="F227" i="5"/>
  <c r="W227" i="5" s="1"/>
  <c r="F228" i="5"/>
  <c r="W228" i="5" s="1"/>
  <c r="F229" i="5"/>
  <c r="W229" i="5" s="1"/>
  <c r="F230" i="5"/>
  <c r="F231" i="5"/>
  <c r="W231" i="5" s="1"/>
  <c r="F232" i="5"/>
  <c r="W232" i="5" s="1"/>
  <c r="F233" i="5"/>
  <c r="W233" i="5" s="1"/>
  <c r="F234" i="5"/>
  <c r="F235" i="5"/>
  <c r="W235" i="5" s="1"/>
  <c r="F236" i="5"/>
  <c r="W236" i="5" s="1"/>
  <c r="F237" i="5"/>
  <c r="W237" i="5" s="1"/>
  <c r="F238" i="5"/>
  <c r="F239" i="5"/>
  <c r="W239" i="5" s="1"/>
  <c r="F240" i="5"/>
  <c r="W240" i="5" s="1"/>
  <c r="F241" i="5"/>
  <c r="W241" i="5" s="1"/>
  <c r="F242" i="5"/>
  <c r="H125" i="5"/>
  <c r="F125" i="5"/>
  <c r="W125" i="5" s="1"/>
  <c r="H62" i="5"/>
  <c r="J62" i="5" s="1"/>
  <c r="H63" i="5"/>
  <c r="J63" i="5" s="1"/>
  <c r="H66" i="5"/>
  <c r="J66" i="5" s="1"/>
  <c r="H67" i="5"/>
  <c r="J67" i="5" s="1"/>
  <c r="H70" i="5"/>
  <c r="J70" i="5" s="1"/>
  <c r="H71" i="5"/>
  <c r="J71" i="5" s="1"/>
  <c r="H74" i="5"/>
  <c r="J74" i="5" s="1"/>
  <c r="H75" i="5"/>
  <c r="J75" i="5" s="1"/>
  <c r="H78" i="5"/>
  <c r="J78" i="5" s="1"/>
  <c r="H79" i="5"/>
  <c r="J79" i="5" s="1"/>
  <c r="H83" i="5"/>
  <c r="J83" i="5" s="1"/>
  <c r="H86" i="5"/>
  <c r="J86" i="5" s="1"/>
  <c r="H87" i="5"/>
  <c r="J87" i="5" s="1"/>
  <c r="H90" i="5"/>
  <c r="J90" i="5" s="1"/>
  <c r="H91" i="5"/>
  <c r="J91" i="5" s="1"/>
  <c r="H94" i="5"/>
  <c r="J94" i="5" s="1"/>
  <c r="H95" i="5"/>
  <c r="J95" i="5" s="1"/>
  <c r="H99" i="5"/>
  <c r="J99" i="5" s="1"/>
  <c r="H102" i="5"/>
  <c r="J102" i="5" s="1"/>
  <c r="H103" i="5"/>
  <c r="J103" i="5" s="1"/>
  <c r="H107" i="5"/>
  <c r="J107" i="5" s="1"/>
  <c r="H110" i="5"/>
  <c r="J110" i="5" s="1"/>
  <c r="H111" i="5"/>
  <c r="J111" i="5" s="1"/>
  <c r="H115" i="5"/>
  <c r="J115" i="5" s="1"/>
  <c r="F61" i="5"/>
  <c r="F62" i="5"/>
  <c r="W62" i="5" s="1"/>
  <c r="F63" i="5"/>
  <c r="W63" i="5" s="1"/>
  <c r="F64" i="5"/>
  <c r="F65" i="5"/>
  <c r="F66" i="5"/>
  <c r="F67" i="5"/>
  <c r="W67" i="5" s="1"/>
  <c r="F68" i="5"/>
  <c r="F69" i="5"/>
  <c r="W69" i="5" s="1"/>
  <c r="F70" i="5"/>
  <c r="W70" i="5" s="1"/>
  <c r="F71" i="5"/>
  <c r="W71" i="5" s="1"/>
  <c r="F72" i="5"/>
  <c r="F73" i="5"/>
  <c r="W73" i="5" s="1"/>
  <c r="F74" i="5"/>
  <c r="W74" i="5" s="1"/>
  <c r="F75" i="5"/>
  <c r="W75" i="5" s="1"/>
  <c r="F76" i="5"/>
  <c r="F77" i="5"/>
  <c r="W77" i="5" s="1"/>
  <c r="F78" i="5"/>
  <c r="W78" i="5" s="1"/>
  <c r="F79" i="5"/>
  <c r="W79" i="5" s="1"/>
  <c r="F80" i="5"/>
  <c r="H80" i="5" s="1"/>
  <c r="J80" i="5" s="1"/>
  <c r="F81" i="5"/>
  <c r="W81" i="5" s="1"/>
  <c r="F82" i="5"/>
  <c r="W82" i="5" s="1"/>
  <c r="F83" i="5"/>
  <c r="F84" i="5"/>
  <c r="F85" i="5"/>
  <c r="W85" i="5" s="1"/>
  <c r="F86" i="5"/>
  <c r="W86" i="5" s="1"/>
  <c r="F87" i="5"/>
  <c r="W87" i="5" s="1"/>
  <c r="F88" i="5"/>
  <c r="F89" i="5"/>
  <c r="W89" i="5" s="1"/>
  <c r="F90" i="5"/>
  <c r="W90" i="5" s="1"/>
  <c r="F91" i="5"/>
  <c r="W91" i="5" s="1"/>
  <c r="F92" i="5"/>
  <c r="F93" i="5"/>
  <c r="W93" i="5" s="1"/>
  <c r="F94" i="5"/>
  <c r="W94" i="5" s="1"/>
  <c r="F95" i="5"/>
  <c r="W95" i="5" s="1"/>
  <c r="F96" i="5"/>
  <c r="F97" i="5"/>
  <c r="W97" i="5" s="1"/>
  <c r="F98" i="5"/>
  <c r="W98" i="5" s="1"/>
  <c r="F99" i="5"/>
  <c r="W99" i="5" s="1"/>
  <c r="F100" i="5"/>
  <c r="F101" i="5"/>
  <c r="W101" i="5" s="1"/>
  <c r="F102" i="5"/>
  <c r="W102" i="5" s="1"/>
  <c r="F103" i="5"/>
  <c r="W103" i="5" s="1"/>
  <c r="F104" i="5"/>
  <c r="F105" i="5"/>
  <c r="W105" i="5" s="1"/>
  <c r="F106" i="5"/>
  <c r="W106" i="5" s="1"/>
  <c r="F107" i="5"/>
  <c r="W107" i="5" s="1"/>
  <c r="F108" i="5"/>
  <c r="F109" i="5"/>
  <c r="W109" i="5" s="1"/>
  <c r="F110" i="5"/>
  <c r="W110" i="5" s="1"/>
  <c r="F111" i="5"/>
  <c r="W111" i="5" s="1"/>
  <c r="F112" i="5"/>
  <c r="F113" i="5"/>
  <c r="W113" i="5" s="1"/>
  <c r="F114" i="5"/>
  <c r="W114" i="5" s="1"/>
  <c r="F115" i="5"/>
  <c r="W115" i="5" s="1"/>
  <c r="F116" i="5"/>
  <c r="F117" i="5"/>
  <c r="W117" i="5" s="1"/>
  <c r="H60" i="5"/>
  <c r="F60" i="5"/>
  <c r="W60" i="5" s="1"/>
  <c r="H48" i="5"/>
  <c r="J48" i="5" s="1"/>
  <c r="H52" i="5"/>
  <c r="J52" i="5" s="1"/>
  <c r="F47" i="5"/>
  <c r="W47" i="5" s="1"/>
  <c r="F48" i="5"/>
  <c r="W48" i="5" s="1"/>
  <c r="F49" i="5"/>
  <c r="W49" i="5" s="1"/>
  <c r="F50" i="5"/>
  <c r="F51" i="5"/>
  <c r="W51" i="5" s="1"/>
  <c r="F52" i="5"/>
  <c r="W52" i="5" s="1"/>
  <c r="H46" i="5"/>
  <c r="F46" i="5"/>
  <c r="W46" i="5" s="1"/>
  <c r="H36" i="5"/>
  <c r="J36" i="5" s="1"/>
  <c r="F33" i="5"/>
  <c r="W33" i="5" s="1"/>
  <c r="F34" i="5"/>
  <c r="F35" i="5"/>
  <c r="W35" i="5" s="1"/>
  <c r="F36" i="5"/>
  <c r="W36" i="5" s="1"/>
  <c r="F37" i="5"/>
  <c r="W37" i="5" s="1"/>
  <c r="F38" i="5"/>
  <c r="H32" i="5"/>
  <c r="F32" i="5"/>
  <c r="W32" i="5" s="1"/>
  <c r="H11" i="5"/>
  <c r="H15" i="5"/>
  <c r="J15" i="5" s="1"/>
  <c r="H16" i="5"/>
  <c r="J16" i="5" s="1"/>
  <c r="H19" i="5"/>
  <c r="J19" i="5" s="1"/>
  <c r="H20" i="5"/>
  <c r="J20" i="5" s="1"/>
  <c r="H21" i="5"/>
  <c r="J21" i="5" s="1"/>
  <c r="H23" i="5"/>
  <c r="J23" i="5" s="1"/>
  <c r="H24" i="5"/>
  <c r="J24" i="5" s="1"/>
  <c r="F10" i="5"/>
  <c r="F11" i="5"/>
  <c r="W11" i="5" s="1"/>
  <c r="F12" i="5"/>
  <c r="W12" i="5" s="1"/>
  <c r="F13" i="5"/>
  <c r="W13" i="5" s="1"/>
  <c r="F14" i="5"/>
  <c r="F15" i="5"/>
  <c r="W15" i="5" s="1"/>
  <c r="F16" i="5"/>
  <c r="W16" i="5" s="1"/>
  <c r="F17" i="5"/>
  <c r="W17" i="5" s="1"/>
  <c r="F18" i="5"/>
  <c r="F19" i="5"/>
  <c r="W19" i="5" s="1"/>
  <c r="F20" i="5"/>
  <c r="W20" i="5" s="1"/>
  <c r="F21" i="5"/>
  <c r="W21" i="5" s="1"/>
  <c r="F22" i="5"/>
  <c r="F23" i="5"/>
  <c r="W23" i="5" s="1"/>
  <c r="F24" i="5"/>
  <c r="W24" i="5" s="1"/>
  <c r="H9" i="5"/>
  <c r="F9" i="5"/>
  <c r="W9" i="5" s="1"/>
  <c r="N578" i="5" l="1"/>
  <c r="V563" i="5"/>
  <c r="L564" i="5"/>
  <c r="V564" i="5" s="1"/>
  <c r="N566" i="5"/>
  <c r="L552" i="5"/>
  <c r="V552" i="5" s="1"/>
  <c r="V551" i="5"/>
  <c r="N554" i="5"/>
  <c r="N542" i="5"/>
  <c r="L540" i="5"/>
  <c r="V540" i="5" s="1"/>
  <c r="V539" i="5"/>
  <c r="N497" i="5"/>
  <c r="N485" i="5"/>
  <c r="L471" i="5"/>
  <c r="V470" i="5"/>
  <c r="L442" i="5"/>
  <c r="V441" i="5"/>
  <c r="L433" i="5"/>
  <c r="V432" i="5"/>
  <c r="X422" i="5"/>
  <c r="L424" i="5"/>
  <c r="V423" i="5"/>
  <c r="V413" i="5"/>
  <c r="L414" i="5"/>
  <c r="L404" i="5"/>
  <c r="V403" i="5"/>
  <c r="L394" i="5"/>
  <c r="V393" i="5"/>
  <c r="L384" i="5"/>
  <c r="V383" i="5"/>
  <c r="X371" i="5"/>
  <c r="L374" i="5"/>
  <c r="V373" i="5"/>
  <c r="L364" i="5"/>
  <c r="V363" i="5"/>
  <c r="L354" i="5"/>
  <c r="V353" i="5"/>
  <c r="L344" i="5"/>
  <c r="V343" i="5"/>
  <c r="L334" i="5"/>
  <c r="V333" i="5"/>
  <c r="L325" i="5"/>
  <c r="V323" i="5"/>
  <c r="L324" i="5"/>
  <c r="V324" i="5" s="1"/>
  <c r="L314" i="5"/>
  <c r="V313" i="5"/>
  <c r="L304" i="5"/>
  <c r="V303" i="5"/>
  <c r="X192" i="5"/>
  <c r="L244" i="5"/>
  <c r="V243" i="5"/>
  <c r="X128" i="5"/>
  <c r="X220" i="5"/>
  <c r="X228" i="5"/>
  <c r="X164" i="5"/>
  <c r="X111" i="5"/>
  <c r="L119" i="5"/>
  <c r="V118" i="5"/>
  <c r="L54" i="5"/>
  <c r="V53" i="5"/>
  <c r="L40" i="5"/>
  <c r="V39" i="5"/>
  <c r="N42" i="5"/>
  <c r="L26" i="5"/>
  <c r="V25" i="5"/>
  <c r="L576" i="5"/>
  <c r="V576" i="5" s="1"/>
  <c r="L588" i="5"/>
  <c r="V588" i="5" s="1"/>
  <c r="N590" i="5"/>
  <c r="N414" i="5"/>
  <c r="N433" i="5"/>
  <c r="N305" i="5"/>
  <c r="N376" i="5"/>
  <c r="N315" i="5"/>
  <c r="N325" i="5"/>
  <c r="N424" i="5"/>
  <c r="N345" i="5"/>
  <c r="N355" i="5"/>
  <c r="N444" i="5"/>
  <c r="N365" i="5"/>
  <c r="N336" i="5"/>
  <c r="N245" i="5"/>
  <c r="N384" i="5"/>
  <c r="N404" i="5"/>
  <c r="N394" i="5"/>
  <c r="N471" i="5"/>
  <c r="N121" i="5"/>
  <c r="L541" i="5"/>
  <c r="L522" i="5"/>
  <c r="V522" i="5" s="1"/>
  <c r="L483" i="5"/>
  <c r="V483" i="5" s="1"/>
  <c r="L495" i="5"/>
  <c r="V495" i="5" s="1"/>
  <c r="L457" i="5"/>
  <c r="V457" i="5" s="1"/>
  <c r="L553" i="5"/>
  <c r="N510" i="5"/>
  <c r="L508" i="5"/>
  <c r="V508" i="5" s="1"/>
  <c r="W65" i="5"/>
  <c r="H65" i="5"/>
  <c r="J65" i="5" s="1"/>
  <c r="H81" i="5"/>
  <c r="J81" i="5" s="1"/>
  <c r="H242" i="5"/>
  <c r="J242" i="5" s="1"/>
  <c r="W242" i="5"/>
  <c r="W234" i="5"/>
  <c r="H234" i="5"/>
  <c r="J234" i="5" s="1"/>
  <c r="W222" i="5"/>
  <c r="H222" i="5"/>
  <c r="J222" i="5" s="1"/>
  <c r="W210" i="5"/>
  <c r="H210" i="5"/>
  <c r="W206" i="5"/>
  <c r="H206" i="5"/>
  <c r="J206" i="5" s="1"/>
  <c r="W194" i="5"/>
  <c r="H194" i="5"/>
  <c r="W182" i="5"/>
  <c r="H182" i="5"/>
  <c r="W170" i="5"/>
  <c r="H170" i="5"/>
  <c r="J170" i="5" s="1"/>
  <c r="W166" i="5"/>
  <c r="H166" i="5"/>
  <c r="W154" i="5"/>
  <c r="H154" i="5"/>
  <c r="W142" i="5"/>
  <c r="H142" i="5"/>
  <c r="J142" i="5" s="1"/>
  <c r="W130" i="5"/>
  <c r="H130" i="5"/>
  <c r="J130" i="5" s="1"/>
  <c r="W400" i="5"/>
  <c r="H400" i="5"/>
  <c r="W431" i="5"/>
  <c r="H431" i="5"/>
  <c r="H506" i="5"/>
  <c r="X290" i="5"/>
  <c r="W22" i="5"/>
  <c r="H22" i="5"/>
  <c r="J22" i="5" s="1"/>
  <c r="W18" i="5"/>
  <c r="H18" i="5"/>
  <c r="J18" i="5" s="1"/>
  <c r="H14" i="5"/>
  <c r="J14" i="5" s="1"/>
  <c r="W14" i="5"/>
  <c r="H10" i="5"/>
  <c r="J10" i="5" s="1"/>
  <c r="W10" i="5"/>
  <c r="H37" i="5"/>
  <c r="J37" i="5" s="1"/>
  <c r="W50" i="5"/>
  <c r="H50" i="5"/>
  <c r="J50" i="5" s="1"/>
  <c r="H47" i="5"/>
  <c r="J47" i="5" s="1"/>
  <c r="W116" i="5"/>
  <c r="H116" i="5"/>
  <c r="J116" i="5" s="1"/>
  <c r="W112" i="5"/>
  <c r="H112" i="5"/>
  <c r="J112" i="5" s="1"/>
  <c r="W108" i="5"/>
  <c r="H108" i="5"/>
  <c r="J108" i="5" s="1"/>
  <c r="W104" i="5"/>
  <c r="H104" i="5"/>
  <c r="J104" i="5" s="1"/>
  <c r="W100" i="5"/>
  <c r="H100" i="5"/>
  <c r="J100" i="5" s="1"/>
  <c r="H96" i="5"/>
  <c r="J96" i="5" s="1"/>
  <c r="W96" i="5"/>
  <c r="W92" i="5"/>
  <c r="H92" i="5"/>
  <c r="J92" i="5" s="1"/>
  <c r="W88" i="5"/>
  <c r="H88" i="5"/>
  <c r="J88" i="5" s="1"/>
  <c r="W84" i="5"/>
  <c r="H84" i="5"/>
  <c r="J84" i="5" s="1"/>
  <c r="W76" i="5"/>
  <c r="H76" i="5"/>
  <c r="J76" i="5" s="1"/>
  <c r="W72" i="5"/>
  <c r="H72" i="5"/>
  <c r="J72" i="5" s="1"/>
  <c r="W68" i="5"/>
  <c r="H68" i="5"/>
  <c r="J68" i="5" s="1"/>
  <c r="W64" i="5"/>
  <c r="H64" i="5"/>
  <c r="J64" i="5" s="1"/>
  <c r="H117" i="5"/>
  <c r="J117" i="5" s="1"/>
  <c r="H106" i="5"/>
  <c r="J106" i="5" s="1"/>
  <c r="H101" i="5"/>
  <c r="J101" i="5" s="1"/>
  <c r="H85" i="5"/>
  <c r="J85" i="5" s="1"/>
  <c r="H69" i="5"/>
  <c r="J69" i="5" s="1"/>
  <c r="J153" i="5"/>
  <c r="X153" i="5"/>
  <c r="H302" i="5"/>
  <c r="J302" i="5" s="1"/>
  <c r="H286" i="5"/>
  <c r="J286" i="5" s="1"/>
  <c r="H270" i="5"/>
  <c r="J270" i="5" s="1"/>
  <c r="H254" i="5"/>
  <c r="J254" i="5" s="1"/>
  <c r="W322" i="5"/>
  <c r="H322" i="5"/>
  <c r="J322" i="5" s="1"/>
  <c r="W382" i="5"/>
  <c r="H382" i="5"/>
  <c r="J382" i="5" s="1"/>
  <c r="J380" i="5"/>
  <c r="W448" i="5"/>
  <c r="H448" i="5"/>
  <c r="W452" i="5"/>
  <c r="H452" i="5"/>
  <c r="H441" i="5"/>
  <c r="H442" i="5" s="1"/>
  <c r="J439" i="5"/>
  <c r="J454" i="5"/>
  <c r="X454" i="5"/>
  <c r="W463" i="5"/>
  <c r="H463" i="5"/>
  <c r="H467" i="5"/>
  <c r="J467" i="5" s="1"/>
  <c r="W467" i="5"/>
  <c r="W478" i="5"/>
  <c r="H478" i="5"/>
  <c r="J477" i="5"/>
  <c r="X477" i="5"/>
  <c r="H517" i="5"/>
  <c r="H547" i="5"/>
  <c r="J547" i="5" s="1"/>
  <c r="H584" i="5"/>
  <c r="W226" i="5"/>
  <c r="H33" i="5"/>
  <c r="J33" i="5" s="1"/>
  <c r="W214" i="5"/>
  <c r="H214" i="5"/>
  <c r="J214" i="5" s="1"/>
  <c r="W202" i="5"/>
  <c r="H202" i="5"/>
  <c r="W190" i="5"/>
  <c r="H190" i="5"/>
  <c r="W178" i="5"/>
  <c r="H178" i="5"/>
  <c r="W158" i="5"/>
  <c r="H158" i="5"/>
  <c r="W146" i="5"/>
  <c r="H146" i="5"/>
  <c r="J146" i="5" s="1"/>
  <c r="W134" i="5"/>
  <c r="H134" i="5"/>
  <c r="J134" i="5" s="1"/>
  <c r="W126" i="5"/>
  <c r="H126" i="5"/>
  <c r="J126" i="5" s="1"/>
  <c r="W350" i="5"/>
  <c r="H350" i="5"/>
  <c r="X350" i="5" s="1"/>
  <c r="W420" i="5"/>
  <c r="H420" i="5"/>
  <c r="H573" i="5"/>
  <c r="X467" i="5"/>
  <c r="H13" i="5"/>
  <c r="J13" i="5" s="1"/>
  <c r="H105" i="5"/>
  <c r="J105" i="5" s="1"/>
  <c r="H89" i="5"/>
  <c r="J89" i="5" s="1"/>
  <c r="H73" i="5"/>
  <c r="J73" i="5" s="1"/>
  <c r="J183" i="5"/>
  <c r="X183" i="5"/>
  <c r="J175" i="5"/>
  <c r="X175" i="5"/>
  <c r="J151" i="5"/>
  <c r="X151" i="5"/>
  <c r="H298" i="5"/>
  <c r="J298" i="5" s="1"/>
  <c r="W310" i="5"/>
  <c r="H310" i="5"/>
  <c r="W342" i="5"/>
  <c r="H342" i="5"/>
  <c r="J342" i="5" s="1"/>
  <c r="J430" i="5"/>
  <c r="X430" i="5"/>
  <c r="H528" i="5"/>
  <c r="H558" i="5"/>
  <c r="X96" i="5"/>
  <c r="X235" i="5"/>
  <c r="X262" i="5"/>
  <c r="X270" i="5"/>
  <c r="X278" i="5"/>
  <c r="X110" i="5"/>
  <c r="X549" i="5"/>
  <c r="W61" i="5"/>
  <c r="H61" i="5"/>
  <c r="J61" i="5" s="1"/>
  <c r="H113" i="5"/>
  <c r="J113" i="5" s="1"/>
  <c r="H97" i="5"/>
  <c r="J97" i="5" s="1"/>
  <c r="W238" i="5"/>
  <c r="H238" i="5"/>
  <c r="J238" i="5" s="1"/>
  <c r="W230" i="5"/>
  <c r="H230" i="5"/>
  <c r="J230" i="5" s="1"/>
  <c r="W218" i="5"/>
  <c r="H218" i="5"/>
  <c r="J218" i="5" s="1"/>
  <c r="W198" i="5"/>
  <c r="H198" i="5"/>
  <c r="W186" i="5"/>
  <c r="H186" i="5"/>
  <c r="W174" i="5"/>
  <c r="H174" i="5"/>
  <c r="J174" i="5" s="1"/>
  <c r="W162" i="5"/>
  <c r="H162" i="5"/>
  <c r="W150" i="5"/>
  <c r="H150" i="5"/>
  <c r="J150" i="5" s="1"/>
  <c r="W138" i="5"/>
  <c r="H138" i="5"/>
  <c r="J138" i="5" s="1"/>
  <c r="W411" i="5"/>
  <c r="H411" i="5"/>
  <c r="H536" i="5"/>
  <c r="J9" i="5"/>
  <c r="X9" i="5"/>
  <c r="J32" i="5"/>
  <c r="J46" i="5"/>
  <c r="H51" i="5"/>
  <c r="J51" i="5" s="1"/>
  <c r="H17" i="5"/>
  <c r="H12" i="5"/>
  <c r="J12" i="5" s="1"/>
  <c r="W38" i="5"/>
  <c r="H38" i="5"/>
  <c r="J38" i="5" s="1"/>
  <c r="W34" i="5"/>
  <c r="H34" i="5"/>
  <c r="J34" i="5" s="1"/>
  <c r="H35" i="5"/>
  <c r="J35" i="5" s="1"/>
  <c r="H49" i="5"/>
  <c r="J49" i="5" s="1"/>
  <c r="J60" i="5"/>
  <c r="H114" i="5"/>
  <c r="J114" i="5" s="1"/>
  <c r="H109" i="5"/>
  <c r="J109" i="5" s="1"/>
  <c r="H98" i="5"/>
  <c r="J98" i="5" s="1"/>
  <c r="H93" i="5"/>
  <c r="J93" i="5" s="1"/>
  <c r="H82" i="5"/>
  <c r="J82" i="5" s="1"/>
  <c r="H77" i="5"/>
  <c r="J77" i="5" s="1"/>
  <c r="H330" i="5"/>
  <c r="W330" i="5"/>
  <c r="W362" i="5"/>
  <c r="H362" i="5"/>
  <c r="J362" i="5" s="1"/>
  <c r="J360" i="5"/>
  <c r="H363" i="5"/>
  <c r="H364" i="5" s="1"/>
  <c r="J450" i="5"/>
  <c r="X450" i="5"/>
  <c r="J481" i="5"/>
  <c r="X481" i="5"/>
  <c r="W492" i="5"/>
  <c r="H492" i="5"/>
  <c r="J501" i="5"/>
  <c r="X501" i="5"/>
  <c r="H502" i="5"/>
  <c r="H532" i="5"/>
  <c r="H562" i="5"/>
  <c r="X100" i="5"/>
  <c r="X50" i="5"/>
  <c r="X86" i="5"/>
  <c r="X117" i="5"/>
  <c r="X155" i="5"/>
  <c r="X187" i="5"/>
  <c r="X219" i="5"/>
  <c r="W80" i="5"/>
  <c r="H301" i="5"/>
  <c r="J301" i="5" s="1"/>
  <c r="H293" i="5"/>
  <c r="J293" i="5" s="1"/>
  <c r="H285" i="5"/>
  <c r="J285" i="5" s="1"/>
  <c r="H269" i="5"/>
  <c r="J269" i="5" s="1"/>
  <c r="J340" i="5"/>
  <c r="J451" i="5"/>
  <c r="X451" i="5"/>
  <c r="H514" i="5"/>
  <c r="H518" i="5"/>
  <c r="H533" i="5"/>
  <c r="J533" i="5" s="1"/>
  <c r="H537" i="5"/>
  <c r="J537" i="5" s="1"/>
  <c r="H548" i="5"/>
  <c r="H559" i="5"/>
  <c r="H570" i="5"/>
  <c r="H574" i="5"/>
  <c r="H585" i="5"/>
  <c r="J585" i="5" s="1"/>
  <c r="X36" i="5"/>
  <c r="X94" i="5"/>
  <c r="X131" i="5"/>
  <c r="X163" i="5"/>
  <c r="X195" i="5"/>
  <c r="X227" i="5"/>
  <c r="X71" i="5"/>
  <c r="X215" i="5"/>
  <c r="W205" i="5"/>
  <c r="W217" i="5"/>
  <c r="W153" i="5"/>
  <c r="H297" i="5"/>
  <c r="J297" i="5" s="1"/>
  <c r="H289" i="5"/>
  <c r="J289" i="5" s="1"/>
  <c r="H281" i="5"/>
  <c r="J281" i="5" s="1"/>
  <c r="H273" i="5"/>
  <c r="J273" i="5" s="1"/>
  <c r="H265" i="5"/>
  <c r="J265" i="5" s="1"/>
  <c r="H261" i="5"/>
  <c r="J261" i="5" s="1"/>
  <c r="H257" i="5"/>
  <c r="J257" i="5" s="1"/>
  <c r="H253" i="5"/>
  <c r="J253" i="5" s="1"/>
  <c r="H390" i="5"/>
  <c r="W390" i="5"/>
  <c r="J410" i="5"/>
  <c r="J455" i="5"/>
  <c r="X455" i="5"/>
  <c r="H503" i="5"/>
  <c r="H529" i="5"/>
  <c r="J529" i="5" s="1"/>
  <c r="X62" i="5"/>
  <c r="H241" i="5"/>
  <c r="J241" i="5" s="1"/>
  <c r="H237" i="5"/>
  <c r="J237" i="5" s="1"/>
  <c r="H233" i="5"/>
  <c r="J233" i="5" s="1"/>
  <c r="H229" i="5"/>
  <c r="J229" i="5" s="1"/>
  <c r="H225" i="5"/>
  <c r="J225" i="5" s="1"/>
  <c r="H221" i="5"/>
  <c r="J221" i="5" s="1"/>
  <c r="H213" i="5"/>
  <c r="J213" i="5" s="1"/>
  <c r="H209" i="5"/>
  <c r="H201" i="5"/>
  <c r="H197" i="5"/>
  <c r="J197" i="5" s="1"/>
  <c r="H193" i="5"/>
  <c r="H189" i="5"/>
  <c r="J189" i="5" s="1"/>
  <c r="H185" i="5"/>
  <c r="H177" i="5"/>
  <c r="H173" i="5"/>
  <c r="J173" i="5" s="1"/>
  <c r="H169" i="5"/>
  <c r="H165" i="5"/>
  <c r="J165" i="5" s="1"/>
  <c r="H161" i="5"/>
  <c r="H157" i="5"/>
  <c r="J157" i="5" s="1"/>
  <c r="H145" i="5"/>
  <c r="J145" i="5" s="1"/>
  <c r="H141" i="5"/>
  <c r="J141" i="5" s="1"/>
  <c r="H137" i="5"/>
  <c r="J137" i="5" s="1"/>
  <c r="H133" i="5"/>
  <c r="J133" i="5" s="1"/>
  <c r="H129" i="5"/>
  <c r="J129" i="5" s="1"/>
  <c r="H300" i="5"/>
  <c r="J300" i="5" s="1"/>
  <c r="H292" i="5"/>
  <c r="J292" i="5" s="1"/>
  <c r="H288" i="5"/>
  <c r="J288" i="5" s="1"/>
  <c r="H284" i="5"/>
  <c r="J284" i="5" s="1"/>
  <c r="H280" i="5"/>
  <c r="J280" i="5" s="1"/>
  <c r="H276" i="5"/>
  <c r="J276" i="5" s="1"/>
  <c r="H272" i="5"/>
  <c r="J272" i="5" s="1"/>
  <c r="H268" i="5"/>
  <c r="J268" i="5" s="1"/>
  <c r="H264" i="5"/>
  <c r="J264" i="5" s="1"/>
  <c r="H260" i="5"/>
  <c r="J260" i="5" s="1"/>
  <c r="H256" i="5"/>
  <c r="J256" i="5" s="1"/>
  <c r="H252" i="5"/>
  <c r="J252" i="5" s="1"/>
  <c r="H341" i="5"/>
  <c r="J341" i="5" s="1"/>
  <c r="H421" i="5"/>
  <c r="H468" i="5"/>
  <c r="H479" i="5"/>
  <c r="H489" i="5"/>
  <c r="H493" i="5"/>
  <c r="J493" i="5" s="1"/>
  <c r="H504" i="5"/>
  <c r="H515" i="5"/>
  <c r="H519" i="5"/>
  <c r="H530" i="5"/>
  <c r="H534" i="5"/>
  <c r="H538" i="5"/>
  <c r="H549" i="5"/>
  <c r="J549" i="5" s="1"/>
  <c r="H560" i="5"/>
  <c r="H571" i="5"/>
  <c r="H582" i="5"/>
  <c r="H586" i="5"/>
  <c r="X586" i="5" s="1"/>
  <c r="X48" i="5"/>
  <c r="X70" i="5"/>
  <c r="X102" i="5"/>
  <c r="X139" i="5"/>
  <c r="X171" i="5"/>
  <c r="X203" i="5"/>
  <c r="X105" i="5"/>
  <c r="X205" i="5"/>
  <c r="X80" i="5"/>
  <c r="X32" i="5"/>
  <c r="X127" i="5"/>
  <c r="X107" i="5"/>
  <c r="X90" i="5"/>
  <c r="X140" i="5"/>
  <c r="W263" i="5"/>
  <c r="X390" i="5"/>
  <c r="W501" i="5"/>
  <c r="X196" i="5"/>
  <c r="J125" i="5"/>
  <c r="J212" i="5"/>
  <c r="X212" i="5"/>
  <c r="J200" i="5"/>
  <c r="X200" i="5"/>
  <c r="J188" i="5"/>
  <c r="X188" i="5"/>
  <c r="J184" i="5"/>
  <c r="X184" i="5"/>
  <c r="J180" i="5"/>
  <c r="X180" i="5"/>
  <c r="J172" i="5"/>
  <c r="X172" i="5"/>
  <c r="J168" i="5"/>
  <c r="X168" i="5"/>
  <c r="J160" i="5"/>
  <c r="X160" i="5"/>
  <c r="J156" i="5"/>
  <c r="X156" i="5"/>
  <c r="J152" i="5"/>
  <c r="X152" i="5"/>
  <c r="J250" i="5"/>
  <c r="H299" i="5"/>
  <c r="J299" i="5" s="1"/>
  <c r="H291" i="5"/>
  <c r="J291" i="5" s="1"/>
  <c r="H287" i="5"/>
  <c r="J287" i="5" s="1"/>
  <c r="H283" i="5"/>
  <c r="J283" i="5" s="1"/>
  <c r="H279" i="5"/>
  <c r="J279" i="5" s="1"/>
  <c r="H275" i="5"/>
  <c r="J275" i="5" s="1"/>
  <c r="H271" i="5"/>
  <c r="J271" i="5" s="1"/>
  <c r="H267" i="5"/>
  <c r="J267" i="5" s="1"/>
  <c r="H259" i="5"/>
  <c r="J259" i="5" s="1"/>
  <c r="H255" i="5"/>
  <c r="J255" i="5" s="1"/>
  <c r="H251" i="5"/>
  <c r="J251" i="5" s="1"/>
  <c r="J320" i="5"/>
  <c r="H321" i="5"/>
  <c r="J321" i="5" s="1"/>
  <c r="H370" i="5"/>
  <c r="H392" i="5"/>
  <c r="W392" i="5"/>
  <c r="H401" i="5"/>
  <c r="H412" i="5"/>
  <c r="H449" i="5"/>
  <c r="H453" i="5"/>
  <c r="H464" i="5"/>
  <c r="H466" i="5"/>
  <c r="W466" i="5"/>
  <c r="J480" i="5"/>
  <c r="X480" i="5"/>
  <c r="J490" i="5"/>
  <c r="X490" i="5"/>
  <c r="H505" i="5"/>
  <c r="H516" i="5"/>
  <c r="H520" i="5"/>
  <c r="H531" i="5"/>
  <c r="J531" i="5" s="1"/>
  <c r="H535" i="5"/>
  <c r="J535" i="5" s="1"/>
  <c r="H546" i="5"/>
  <c r="H550" i="5"/>
  <c r="H561" i="5"/>
  <c r="H572" i="5"/>
  <c r="H583" i="5"/>
  <c r="J583" i="5" s="1"/>
  <c r="X60" i="5"/>
  <c r="X92" i="5"/>
  <c r="X38" i="5"/>
  <c r="X78" i="5"/>
  <c r="X109" i="5"/>
  <c r="X145" i="5"/>
  <c r="X147" i="5"/>
  <c r="X179" i="5"/>
  <c r="X211" i="5"/>
  <c r="X113" i="5"/>
  <c r="X149" i="5"/>
  <c r="X181" i="5"/>
  <c r="X237" i="5"/>
  <c r="X82" i="5"/>
  <c r="X63" i="5"/>
  <c r="X52" i="5"/>
  <c r="X85" i="5"/>
  <c r="X440" i="5"/>
  <c r="X125" i="5"/>
  <c r="X189" i="5"/>
  <c r="X221" i="5"/>
  <c r="X402" i="5"/>
  <c r="X47" i="5"/>
  <c r="X64" i="5"/>
  <c r="X61" i="5"/>
  <c r="X77" i="5"/>
  <c r="X81" i="5"/>
  <c r="X79" i="5"/>
  <c r="X10" i="5"/>
  <c r="X135" i="5"/>
  <c r="X115" i="5"/>
  <c r="X99" i="5"/>
  <c r="X87" i="5"/>
  <c r="X138" i="5"/>
  <c r="X144" i="5"/>
  <c r="X108" i="5"/>
  <c r="X226" i="5"/>
  <c r="X280" i="5"/>
  <c r="X114" i="5"/>
  <c r="X148" i="5"/>
  <c r="X232" i="5"/>
  <c r="X223" i="5"/>
  <c r="X83" i="5"/>
  <c r="X261" i="5"/>
  <c r="X277" i="5"/>
  <c r="X259" i="5"/>
  <c r="X292" i="5"/>
  <c r="X352" i="5"/>
  <c r="X362" i="5"/>
  <c r="X372" i="5"/>
  <c r="X286" i="5"/>
  <c r="X361" i="5"/>
  <c r="X294" i="5"/>
  <c r="X299" i="5"/>
  <c r="X351" i="5"/>
  <c r="X301" i="5"/>
  <c r="X191" i="5"/>
  <c r="X208" i="5"/>
  <c r="X167" i="5"/>
  <c r="X206" i="5"/>
  <c r="X204" i="5"/>
  <c r="X469" i="5"/>
  <c r="X537" i="5"/>
  <c r="X170" i="5"/>
  <c r="X229" i="5"/>
  <c r="X410" i="5"/>
  <c r="X46" i="5"/>
  <c r="X51" i="5"/>
  <c r="X72" i="5"/>
  <c r="X66" i="5"/>
  <c r="X65" i="5"/>
  <c r="X35" i="5"/>
  <c r="X143" i="5"/>
  <c r="X93" i="5"/>
  <c r="X130" i="5"/>
  <c r="X88" i="5"/>
  <c r="X142" i="5"/>
  <c r="X231" i="5"/>
  <c r="X240" i="5"/>
  <c r="X224" i="5"/>
  <c r="X112" i="5"/>
  <c r="X250" i="5"/>
  <c r="X258" i="5"/>
  <c r="X266" i="5"/>
  <c r="X274" i="5"/>
  <c r="X282" i="5"/>
  <c r="X216" i="5"/>
  <c r="X236" i="5"/>
  <c r="X222" i="5"/>
  <c r="X218" i="5"/>
  <c r="X265" i="5"/>
  <c r="X281" i="5"/>
  <c r="X263" i="5"/>
  <c r="X300" i="5"/>
  <c r="X310" i="5"/>
  <c r="X296" i="5"/>
  <c r="X331" i="5"/>
  <c r="X295" i="5"/>
  <c r="X330" i="5"/>
  <c r="X363" i="5"/>
  <c r="X400" i="5"/>
  <c r="X380" i="5"/>
  <c r="X207" i="5"/>
  <c r="X176" i="5"/>
  <c r="X489" i="5"/>
  <c r="X585" i="5"/>
  <c r="X74" i="5"/>
  <c r="X75" i="5"/>
  <c r="X67" i="5"/>
  <c r="X103" i="5"/>
  <c r="X98" i="5"/>
  <c r="X91" i="5"/>
  <c r="X134" i="5"/>
  <c r="X101" i="5"/>
  <c r="X234" i="5"/>
  <c r="X95" i="5"/>
  <c r="X225" i="5"/>
  <c r="X116" i="5"/>
  <c r="X252" i="5"/>
  <c r="X268" i="5"/>
  <c r="X276" i="5"/>
  <c r="X106" i="5"/>
  <c r="X132" i="5"/>
  <c r="X217" i="5"/>
  <c r="X242" i="5"/>
  <c r="X239" i="5"/>
  <c r="X269" i="5"/>
  <c r="X312" i="5"/>
  <c r="X320" i="5"/>
  <c r="X332" i="5"/>
  <c r="X311" i="5"/>
  <c r="X285" i="5"/>
  <c r="X159" i="5"/>
  <c r="X214" i="5"/>
  <c r="X199" i="5"/>
  <c r="X439" i="5"/>
  <c r="X547" i="5"/>
  <c r="X381" i="5"/>
  <c r="X465" i="5"/>
  <c r="X491" i="5"/>
  <c r="X533" i="5"/>
  <c r="X15" i="5"/>
  <c r="X19" i="5"/>
  <c r="X14" i="5"/>
  <c r="X20" i="5"/>
  <c r="X17" i="5"/>
  <c r="J17" i="5"/>
  <c r="X21" i="5"/>
  <c r="J11" i="5"/>
  <c r="X16" i="5"/>
  <c r="X23" i="5"/>
  <c r="X24" i="5"/>
  <c r="X11" i="5"/>
  <c r="X18" i="5"/>
  <c r="X583" i="5" l="1"/>
  <c r="L577" i="5"/>
  <c r="V577" i="5" s="1"/>
  <c r="V553" i="5"/>
  <c r="V541" i="5"/>
  <c r="X531" i="5"/>
  <c r="L472" i="5"/>
  <c r="V471" i="5"/>
  <c r="L443" i="5"/>
  <c r="V442" i="5"/>
  <c r="L434" i="5"/>
  <c r="V433" i="5"/>
  <c r="L425" i="5"/>
  <c r="V424" i="5"/>
  <c r="H413" i="5"/>
  <c r="V414" i="5"/>
  <c r="L415" i="5"/>
  <c r="L405" i="5"/>
  <c r="V404" i="5"/>
  <c r="L395" i="5"/>
  <c r="V394" i="5"/>
  <c r="L385" i="5"/>
  <c r="V384" i="5"/>
  <c r="L375" i="5"/>
  <c r="V374" i="5"/>
  <c r="N367" i="5"/>
  <c r="L365" i="5"/>
  <c r="V364" i="5"/>
  <c r="L355" i="5"/>
  <c r="V354" i="5"/>
  <c r="X341" i="5"/>
  <c r="L345" i="5"/>
  <c r="V344" i="5"/>
  <c r="L335" i="5"/>
  <c r="V334" i="5"/>
  <c r="H323" i="5"/>
  <c r="H324" i="5" s="1"/>
  <c r="X321" i="5"/>
  <c r="X322" i="5"/>
  <c r="L326" i="5"/>
  <c r="V326" i="5" s="1"/>
  <c r="V325" i="5"/>
  <c r="L315" i="5"/>
  <c r="V314" i="5"/>
  <c r="X289" i="5"/>
  <c r="X297" i="5"/>
  <c r="X271" i="5"/>
  <c r="X255" i="5"/>
  <c r="X279" i="5"/>
  <c r="X264" i="5"/>
  <c r="X291" i="5"/>
  <c r="X251" i="5"/>
  <c r="X275" i="5"/>
  <c r="X302" i="5"/>
  <c r="L305" i="5"/>
  <c r="V304" i="5"/>
  <c r="X137" i="5"/>
  <c r="X129" i="5"/>
  <c r="X241" i="5"/>
  <c r="X197" i="5"/>
  <c r="X238" i="5"/>
  <c r="X141" i="5"/>
  <c r="X165" i="5"/>
  <c r="X230" i="5"/>
  <c r="L245" i="5"/>
  <c r="V244" i="5"/>
  <c r="X69" i="5"/>
  <c r="X73" i="5"/>
  <c r="L120" i="5"/>
  <c r="V119" i="5"/>
  <c r="X84" i="5"/>
  <c r="H53" i="5"/>
  <c r="H54" i="5" s="1"/>
  <c r="X49" i="5"/>
  <c r="L55" i="5"/>
  <c r="V54" i="5"/>
  <c r="L41" i="5"/>
  <c r="V40" i="5"/>
  <c r="X12" i="5"/>
  <c r="X22" i="5"/>
  <c r="X13" i="5"/>
  <c r="L27" i="5"/>
  <c r="V26" i="5"/>
  <c r="L589" i="5"/>
  <c r="V589" i="5" s="1"/>
  <c r="N346" i="5"/>
  <c r="N434" i="5"/>
  <c r="N395" i="5"/>
  <c r="N385" i="5"/>
  <c r="N472" i="5"/>
  <c r="N405" i="5"/>
  <c r="N246" i="5"/>
  <c r="N366" i="5"/>
  <c r="N356" i="5"/>
  <c r="N425" i="5"/>
  <c r="N316" i="5"/>
  <c r="N326" i="5"/>
  <c r="N306" i="5"/>
  <c r="N415" i="5"/>
  <c r="L578" i="5"/>
  <c r="V578" i="5" s="1"/>
  <c r="L523" i="5"/>
  <c r="L542" i="5"/>
  <c r="V542" i="5" s="1"/>
  <c r="L565" i="5"/>
  <c r="L496" i="5"/>
  <c r="L484" i="5"/>
  <c r="L458" i="5"/>
  <c r="L554" i="5"/>
  <c r="V554" i="5" s="1"/>
  <c r="L509" i="5"/>
  <c r="H414" i="5"/>
  <c r="X413" i="5"/>
  <c r="J421" i="5"/>
  <c r="X421" i="5"/>
  <c r="J161" i="5"/>
  <c r="X161" i="5"/>
  <c r="J177" i="5"/>
  <c r="X177" i="5"/>
  <c r="J503" i="5"/>
  <c r="X503" i="5"/>
  <c r="J548" i="5"/>
  <c r="X548" i="5"/>
  <c r="J514" i="5"/>
  <c r="H521" i="5"/>
  <c r="X514" i="5"/>
  <c r="H343" i="5"/>
  <c r="J532" i="5"/>
  <c r="X532" i="5"/>
  <c r="H507" i="5"/>
  <c r="H333" i="5"/>
  <c r="J330" i="5"/>
  <c r="X535" i="5"/>
  <c r="X287" i="5"/>
  <c r="X442" i="5"/>
  <c r="H443" i="5"/>
  <c r="X493" i="5"/>
  <c r="J431" i="5"/>
  <c r="X431" i="5"/>
  <c r="J154" i="5"/>
  <c r="X154" i="5"/>
  <c r="J194" i="5"/>
  <c r="X194" i="5"/>
  <c r="J210" i="5"/>
  <c r="X210" i="5"/>
  <c r="J561" i="5"/>
  <c r="X561" i="5"/>
  <c r="J449" i="5"/>
  <c r="X449" i="5"/>
  <c r="J392" i="5"/>
  <c r="X392" i="5"/>
  <c r="J534" i="5"/>
  <c r="X534" i="5"/>
  <c r="J468" i="5"/>
  <c r="X468" i="5"/>
  <c r="J193" i="5"/>
  <c r="X193" i="5"/>
  <c r="J518" i="5"/>
  <c r="X518" i="5"/>
  <c r="H365" i="5"/>
  <c r="X364" i="5"/>
  <c r="J198" i="5"/>
  <c r="X198" i="5"/>
  <c r="J420" i="5"/>
  <c r="H423" i="5"/>
  <c r="X420" i="5"/>
  <c r="J202" i="5"/>
  <c r="X202" i="5"/>
  <c r="J517" i="5"/>
  <c r="X517" i="5"/>
  <c r="J463" i="5"/>
  <c r="H470" i="5"/>
  <c r="J506" i="5"/>
  <c r="X506" i="5"/>
  <c r="X37" i="5"/>
  <c r="X213" i="5"/>
  <c r="J550" i="5"/>
  <c r="X550" i="5"/>
  <c r="J412" i="5"/>
  <c r="X412" i="5"/>
  <c r="H303" i="5"/>
  <c r="X233" i="5"/>
  <c r="J560" i="5"/>
  <c r="X560" i="5"/>
  <c r="J530" i="5"/>
  <c r="X530" i="5"/>
  <c r="H25" i="5"/>
  <c r="H26" i="5" s="1"/>
  <c r="X323" i="5"/>
  <c r="X89" i="5"/>
  <c r="X253" i="5"/>
  <c r="X260" i="5"/>
  <c r="X463" i="5"/>
  <c r="X293" i="5"/>
  <c r="X97" i="5"/>
  <c r="X133" i="5"/>
  <c r="X529" i="5"/>
  <c r="X150" i="5"/>
  <c r="X157" i="5"/>
  <c r="X34" i="5"/>
  <c r="J546" i="5"/>
  <c r="H551" i="5"/>
  <c r="X546" i="5"/>
  <c r="J516" i="5"/>
  <c r="X516" i="5"/>
  <c r="J464" i="5"/>
  <c r="X464" i="5"/>
  <c r="J401" i="5"/>
  <c r="X401" i="5"/>
  <c r="H243" i="5"/>
  <c r="X53" i="5"/>
  <c r="J586" i="5"/>
  <c r="J519" i="5"/>
  <c r="X519" i="5"/>
  <c r="H494" i="5"/>
  <c r="J489" i="5"/>
  <c r="J185" i="5"/>
  <c r="X185" i="5"/>
  <c r="J201" i="5"/>
  <c r="X201" i="5"/>
  <c r="X273" i="5"/>
  <c r="J574" i="5"/>
  <c r="X574" i="5"/>
  <c r="X441" i="5"/>
  <c r="J502" i="5"/>
  <c r="X502" i="5"/>
  <c r="J492" i="5"/>
  <c r="X492" i="5"/>
  <c r="H39" i="5"/>
  <c r="J162" i="5"/>
  <c r="X162" i="5"/>
  <c r="J186" i="5"/>
  <c r="X186" i="5"/>
  <c r="X254" i="5"/>
  <c r="X126" i="5"/>
  <c r="H432" i="5"/>
  <c r="H313" i="5"/>
  <c r="J310" i="5"/>
  <c r="J350" i="5"/>
  <c r="H353" i="5"/>
  <c r="J158" i="5"/>
  <c r="X158" i="5"/>
  <c r="J190" i="5"/>
  <c r="X190" i="5"/>
  <c r="J584" i="5"/>
  <c r="X584" i="5"/>
  <c r="J452" i="5"/>
  <c r="X452" i="5"/>
  <c r="X174" i="5"/>
  <c r="X324" i="5"/>
  <c r="H325" i="5"/>
  <c r="J571" i="5"/>
  <c r="X571" i="5"/>
  <c r="J504" i="5"/>
  <c r="X504" i="5"/>
  <c r="J559" i="5"/>
  <c r="X559" i="5"/>
  <c r="J562" i="5"/>
  <c r="X562" i="5"/>
  <c r="H118" i="5"/>
  <c r="X54" i="5"/>
  <c r="H55" i="5"/>
  <c r="J411" i="5"/>
  <c r="X411" i="5"/>
  <c r="J528" i="5"/>
  <c r="H539" i="5"/>
  <c r="X528" i="5"/>
  <c r="J178" i="5"/>
  <c r="X178" i="5"/>
  <c r="J478" i="5"/>
  <c r="X478" i="5"/>
  <c r="H456" i="5"/>
  <c r="J448" i="5"/>
  <c r="X448" i="5"/>
  <c r="X288" i="5"/>
  <c r="X272" i="5"/>
  <c r="J520" i="5"/>
  <c r="X520" i="5"/>
  <c r="J466" i="5"/>
  <c r="X466" i="5"/>
  <c r="H373" i="5"/>
  <c r="J370" i="5"/>
  <c r="X146" i="5"/>
  <c r="X382" i="5"/>
  <c r="X267" i="5"/>
  <c r="X283" i="5"/>
  <c r="X370" i="5"/>
  <c r="X298" i="5"/>
  <c r="X256" i="5"/>
  <c r="X33" i="5"/>
  <c r="J572" i="5"/>
  <c r="X572" i="5"/>
  <c r="J505" i="5"/>
  <c r="X505" i="5"/>
  <c r="J453" i="5"/>
  <c r="X453" i="5"/>
  <c r="X173" i="5"/>
  <c r="H587" i="5"/>
  <c r="X582" i="5"/>
  <c r="J538" i="5"/>
  <c r="X538" i="5"/>
  <c r="J515" i="5"/>
  <c r="X515" i="5"/>
  <c r="J479" i="5"/>
  <c r="X479" i="5"/>
  <c r="J169" i="5"/>
  <c r="X169" i="5"/>
  <c r="J209" i="5"/>
  <c r="X209" i="5"/>
  <c r="J390" i="5"/>
  <c r="H393" i="5"/>
  <c r="X257" i="5"/>
  <c r="X76" i="5"/>
  <c r="H575" i="5"/>
  <c r="J570" i="5"/>
  <c r="X570" i="5"/>
  <c r="X68" i="5"/>
  <c r="J536" i="5"/>
  <c r="X536" i="5"/>
  <c r="X104" i="5"/>
  <c r="H563" i="5"/>
  <c r="H564" i="5" s="1"/>
  <c r="J558" i="5"/>
  <c r="X558" i="5"/>
  <c r="J573" i="5"/>
  <c r="X573" i="5"/>
  <c r="H482" i="5"/>
  <c r="H383" i="5"/>
  <c r="X342" i="5"/>
  <c r="X284" i="5"/>
  <c r="H403" i="5"/>
  <c r="J400" i="5"/>
  <c r="J166" i="5"/>
  <c r="X166" i="5"/>
  <c r="J182" i="5"/>
  <c r="X182" i="5"/>
  <c r="H588" i="5" l="1"/>
  <c r="X588" i="5" s="1"/>
  <c r="X587" i="5"/>
  <c r="V565" i="5"/>
  <c r="V523" i="5"/>
  <c r="V509" i="5"/>
  <c r="V496" i="5"/>
  <c r="V484" i="5"/>
  <c r="L473" i="5"/>
  <c r="V472" i="5"/>
  <c r="V458" i="5"/>
  <c r="T445" i="5"/>
  <c r="P445" i="5"/>
  <c r="N445" i="5"/>
  <c r="L444" i="5"/>
  <c r="V444" i="5" s="1"/>
  <c r="V443" i="5"/>
  <c r="L445" i="5"/>
  <c r="V445" i="5" s="1"/>
  <c r="X445" i="5" s="1"/>
  <c r="L435" i="5"/>
  <c r="V434" i="5"/>
  <c r="L426" i="5"/>
  <c r="V425" i="5"/>
  <c r="L416" i="5"/>
  <c r="V416" i="5" s="1"/>
  <c r="V415" i="5"/>
  <c r="L417" i="5"/>
  <c r="L406" i="5"/>
  <c r="V405" i="5"/>
  <c r="L396" i="5"/>
  <c r="V395" i="5"/>
  <c r="L386" i="5"/>
  <c r="V385" i="5"/>
  <c r="L376" i="5"/>
  <c r="V376" i="5" s="1"/>
  <c r="V375" i="5"/>
  <c r="T367" i="5"/>
  <c r="P367" i="5"/>
  <c r="L366" i="5"/>
  <c r="V366" i="5" s="1"/>
  <c r="V365" i="5"/>
  <c r="L367" i="5"/>
  <c r="V367" i="5" s="1"/>
  <c r="X367" i="5" s="1"/>
  <c r="L356" i="5"/>
  <c r="V356" i="5" s="1"/>
  <c r="V355" i="5"/>
  <c r="L346" i="5"/>
  <c r="V346" i="5" s="1"/>
  <c r="V345" i="5"/>
  <c r="L336" i="5"/>
  <c r="V336" i="5" s="1"/>
  <c r="V335" i="5"/>
  <c r="T327" i="5"/>
  <c r="P327" i="5"/>
  <c r="L327" i="5"/>
  <c r="N327" i="5"/>
  <c r="L316" i="5"/>
  <c r="V316" i="5" s="1"/>
  <c r="V315" i="5"/>
  <c r="L306" i="5"/>
  <c r="V306" i="5" s="1"/>
  <c r="V305" i="5"/>
  <c r="L246" i="5"/>
  <c r="V246" i="5" s="1"/>
  <c r="V245" i="5"/>
  <c r="L121" i="5"/>
  <c r="V121" i="5" s="1"/>
  <c r="V120" i="5"/>
  <c r="L56" i="5"/>
  <c r="V56" i="5" s="1"/>
  <c r="V55" i="5"/>
  <c r="L57" i="5"/>
  <c r="T57" i="5"/>
  <c r="P57" i="5"/>
  <c r="N57" i="5"/>
  <c r="L42" i="5"/>
  <c r="V42" i="5" s="1"/>
  <c r="V41" i="5"/>
  <c r="L28" i="5"/>
  <c r="V28" i="5" s="1"/>
  <c r="V27" i="5"/>
  <c r="L590" i="5"/>
  <c r="V590" i="5" s="1"/>
  <c r="N416" i="5"/>
  <c r="N426" i="5"/>
  <c r="N406" i="5"/>
  <c r="N386" i="5"/>
  <c r="N435" i="5"/>
  <c r="N473" i="5"/>
  <c r="N593" i="5"/>
  <c r="N396" i="5"/>
  <c r="L566" i="5"/>
  <c r="V566" i="5" s="1"/>
  <c r="L524" i="5"/>
  <c r="V524" i="5" s="1"/>
  <c r="L485" i="5"/>
  <c r="V485" i="5" s="1"/>
  <c r="L497" i="5"/>
  <c r="V497" i="5" s="1"/>
  <c r="L459" i="5"/>
  <c r="V459" i="5" s="1"/>
  <c r="L510" i="5"/>
  <c r="V510" i="5" s="1"/>
  <c r="L593" i="5"/>
  <c r="H384" i="5"/>
  <c r="X383" i="5"/>
  <c r="H495" i="5"/>
  <c r="X494" i="5"/>
  <c r="H334" i="5"/>
  <c r="X333" i="5"/>
  <c r="H483" i="5"/>
  <c r="X482" i="5"/>
  <c r="H394" i="5"/>
  <c r="X393" i="5"/>
  <c r="X325" i="5"/>
  <c r="H326" i="5"/>
  <c r="X326" i="5" s="1"/>
  <c r="H344" i="5"/>
  <c r="X343" i="5"/>
  <c r="H404" i="5"/>
  <c r="X403" i="5"/>
  <c r="H576" i="5"/>
  <c r="X575" i="5"/>
  <c r="H540" i="5"/>
  <c r="X539" i="5"/>
  <c r="X55" i="5"/>
  <c r="H56" i="5"/>
  <c r="X56" i="5" s="1"/>
  <c r="H508" i="5"/>
  <c r="X507" i="5"/>
  <c r="X25" i="5"/>
  <c r="X563" i="5"/>
  <c r="H374" i="5"/>
  <c r="X373" i="5"/>
  <c r="H314" i="5"/>
  <c r="X313" i="5"/>
  <c r="H40" i="5"/>
  <c r="X39" i="5"/>
  <c r="H244" i="5"/>
  <c r="X243" i="5"/>
  <c r="H552" i="5"/>
  <c r="X551" i="5"/>
  <c r="H304" i="5"/>
  <c r="X303" i="5"/>
  <c r="H424" i="5"/>
  <c r="X423" i="5"/>
  <c r="H522" i="5"/>
  <c r="X521" i="5"/>
  <c r="H457" i="5"/>
  <c r="X456" i="5"/>
  <c r="H119" i="5"/>
  <c r="X118" i="5"/>
  <c r="H354" i="5"/>
  <c r="X353" i="5"/>
  <c r="H433" i="5"/>
  <c r="X432" i="5"/>
  <c r="H471" i="5"/>
  <c r="X470" i="5"/>
  <c r="X365" i="5"/>
  <c r="H366" i="5"/>
  <c r="X366" i="5" s="1"/>
  <c r="H444" i="5"/>
  <c r="X444" i="5" s="1"/>
  <c r="X443" i="5"/>
  <c r="X414" i="5"/>
  <c r="H415" i="5"/>
  <c r="X26" i="5"/>
  <c r="H27" i="5"/>
  <c r="L29" i="5" s="1"/>
  <c r="H589" i="5" l="1"/>
  <c r="V473" i="5"/>
  <c r="V435" i="5"/>
  <c r="V426" i="5"/>
  <c r="T417" i="5"/>
  <c r="P417" i="5"/>
  <c r="N417" i="5"/>
  <c r="V406" i="5"/>
  <c r="V396" i="5"/>
  <c r="V386" i="5"/>
  <c r="V327" i="5"/>
  <c r="X327" i="5" s="1"/>
  <c r="V57" i="5"/>
  <c r="X57" i="5" s="1"/>
  <c r="V593" i="5"/>
  <c r="P29" i="5"/>
  <c r="N29" i="5"/>
  <c r="V29" i="5" s="1"/>
  <c r="X29" i="5" s="1"/>
  <c r="L594" i="5"/>
  <c r="N594" i="5"/>
  <c r="X119" i="5"/>
  <c r="H120" i="5"/>
  <c r="H305" i="5"/>
  <c r="X304" i="5"/>
  <c r="H315" i="5"/>
  <c r="X314" i="5"/>
  <c r="X404" i="5"/>
  <c r="H405" i="5"/>
  <c r="H496" i="5"/>
  <c r="X495" i="5"/>
  <c r="X471" i="5"/>
  <c r="H472" i="5"/>
  <c r="H355" i="5"/>
  <c r="X354" i="5"/>
  <c r="X457" i="5"/>
  <c r="H458" i="5"/>
  <c r="X424" i="5"/>
  <c r="H425" i="5"/>
  <c r="H553" i="5"/>
  <c r="X552" i="5"/>
  <c r="X40" i="5"/>
  <c r="H41" i="5"/>
  <c r="X374" i="5"/>
  <c r="H375" i="5"/>
  <c r="X433" i="5"/>
  <c r="H434" i="5"/>
  <c r="X522" i="5"/>
  <c r="H523" i="5"/>
  <c r="X244" i="5"/>
  <c r="H245" i="5"/>
  <c r="X564" i="5"/>
  <c r="H565" i="5"/>
  <c r="X483" i="5"/>
  <c r="H484" i="5"/>
  <c r="X415" i="5"/>
  <c r="H416" i="5"/>
  <c r="X416" i="5" s="1"/>
  <c r="X508" i="5"/>
  <c r="H509" i="5"/>
  <c r="X540" i="5"/>
  <c r="H541" i="5"/>
  <c r="H577" i="5"/>
  <c r="X576" i="5"/>
  <c r="H345" i="5"/>
  <c r="X344" i="5"/>
  <c r="X394" i="5"/>
  <c r="H395" i="5"/>
  <c r="X334" i="5"/>
  <c r="H335" i="5"/>
  <c r="X384" i="5"/>
  <c r="H385" i="5"/>
  <c r="H28" i="5"/>
  <c r="X27" i="5"/>
  <c r="T591" i="5" l="1"/>
  <c r="P591" i="5"/>
  <c r="H590" i="5"/>
  <c r="X590" i="5" s="1"/>
  <c r="N591" i="5"/>
  <c r="X589" i="5"/>
  <c r="L591" i="5"/>
  <c r="T579" i="5"/>
  <c r="G577" i="5"/>
  <c r="P579" i="5"/>
  <c r="N579" i="5"/>
  <c r="L579" i="5"/>
  <c r="T567" i="5"/>
  <c r="G565" i="5"/>
  <c r="P567" i="5"/>
  <c r="N567" i="5"/>
  <c r="L567" i="5"/>
  <c r="V567" i="5" s="1"/>
  <c r="T555" i="5"/>
  <c r="P555" i="5"/>
  <c r="N555" i="5"/>
  <c r="L555" i="5"/>
  <c r="T543" i="5"/>
  <c r="P543" i="5"/>
  <c r="N543" i="5"/>
  <c r="L543" i="5"/>
  <c r="V543" i="5" s="1"/>
  <c r="T525" i="5"/>
  <c r="P525" i="5"/>
  <c r="N525" i="5"/>
  <c r="L525" i="5"/>
  <c r="V525" i="5" s="1"/>
  <c r="T511" i="5"/>
  <c r="P511" i="5"/>
  <c r="N511" i="5"/>
  <c r="L511" i="5"/>
  <c r="V511" i="5" s="1"/>
  <c r="T498" i="5"/>
  <c r="P498" i="5"/>
  <c r="N498" i="5"/>
  <c r="L498" i="5"/>
  <c r="T486" i="5"/>
  <c r="P486" i="5"/>
  <c r="N486" i="5"/>
  <c r="L486" i="5"/>
  <c r="V486" i="5" s="1"/>
  <c r="T474" i="5"/>
  <c r="P474" i="5"/>
  <c r="N474" i="5"/>
  <c r="L474" i="5"/>
  <c r="T460" i="5"/>
  <c r="P460" i="5"/>
  <c r="N460" i="5"/>
  <c r="L460" i="5"/>
  <c r="T436" i="5"/>
  <c r="P436" i="5"/>
  <c r="N436" i="5"/>
  <c r="L436" i="5"/>
  <c r="V436" i="5" s="1"/>
  <c r="T427" i="5"/>
  <c r="P427" i="5"/>
  <c r="N427" i="5"/>
  <c r="L427" i="5"/>
  <c r="V427" i="5" s="1"/>
  <c r="V417" i="5"/>
  <c r="X417" i="5" s="1"/>
  <c r="T407" i="5"/>
  <c r="P407" i="5"/>
  <c r="N407" i="5"/>
  <c r="L407" i="5"/>
  <c r="V407" i="5" s="1"/>
  <c r="T397" i="5"/>
  <c r="P397" i="5"/>
  <c r="N397" i="5"/>
  <c r="L397" i="5"/>
  <c r="V397" i="5" s="1"/>
  <c r="T387" i="5"/>
  <c r="P387" i="5"/>
  <c r="N387" i="5"/>
  <c r="L387" i="5"/>
  <c r="H593" i="5"/>
  <c r="N595" i="5" s="1"/>
  <c r="T377" i="5"/>
  <c r="P377" i="5"/>
  <c r="N377" i="5"/>
  <c r="L377" i="5"/>
  <c r="V377" i="5" s="1"/>
  <c r="X377" i="5" s="1"/>
  <c r="T357" i="5"/>
  <c r="P357" i="5"/>
  <c r="N357" i="5"/>
  <c r="L357" i="5"/>
  <c r="V357" i="5" s="1"/>
  <c r="X357" i="5" s="1"/>
  <c r="T347" i="5"/>
  <c r="P347" i="5"/>
  <c r="N347" i="5"/>
  <c r="L347" i="5"/>
  <c r="V347" i="5" s="1"/>
  <c r="X347" i="5" s="1"/>
  <c r="T337" i="5"/>
  <c r="P337" i="5"/>
  <c r="N337" i="5"/>
  <c r="L337" i="5"/>
  <c r="T317" i="5"/>
  <c r="P317" i="5"/>
  <c r="N317" i="5"/>
  <c r="L317" i="5"/>
  <c r="V317" i="5" s="1"/>
  <c r="X317" i="5" s="1"/>
  <c r="T307" i="5"/>
  <c r="P307" i="5"/>
  <c r="N307" i="5"/>
  <c r="L307" i="5"/>
  <c r="V307" i="5" s="1"/>
  <c r="X307" i="5" s="1"/>
  <c r="T247" i="5"/>
  <c r="P247" i="5"/>
  <c r="N247" i="5"/>
  <c r="L247" i="5"/>
  <c r="P122" i="5"/>
  <c r="N122" i="5"/>
  <c r="L122" i="5"/>
  <c r="V122" i="5" s="1"/>
  <c r="X122" i="5" s="1"/>
  <c r="T43" i="5"/>
  <c r="P43" i="5"/>
  <c r="N43" i="5"/>
  <c r="L43" i="5"/>
  <c r="V43" i="5" s="1"/>
  <c r="X43" i="5" s="1"/>
  <c r="V594" i="5"/>
  <c r="X28" i="5"/>
  <c r="X385" i="5"/>
  <c r="H386" i="5"/>
  <c r="X386" i="5" s="1"/>
  <c r="X484" i="5"/>
  <c r="H485" i="5"/>
  <c r="X485" i="5" s="1"/>
  <c r="X523" i="5"/>
  <c r="H524" i="5"/>
  <c r="X524" i="5" s="1"/>
  <c r="H473" i="5"/>
  <c r="X473" i="5" s="1"/>
  <c r="X472" i="5"/>
  <c r="H406" i="5"/>
  <c r="X406" i="5" s="1"/>
  <c r="X405" i="5"/>
  <c r="H578" i="5"/>
  <c r="X578" i="5" s="1"/>
  <c r="X577" i="5"/>
  <c r="X553" i="5"/>
  <c r="H554" i="5"/>
  <c r="X554" i="5" s="1"/>
  <c r="H306" i="5"/>
  <c r="X306" i="5" s="1"/>
  <c r="X305" i="5"/>
  <c r="X335" i="5"/>
  <c r="H336" i="5"/>
  <c r="X336" i="5" s="1"/>
  <c r="H542" i="5"/>
  <c r="X542" i="5" s="1"/>
  <c r="X541" i="5"/>
  <c r="X245" i="5"/>
  <c r="H246" i="5"/>
  <c r="X246" i="5" s="1"/>
  <c r="X434" i="5"/>
  <c r="H435" i="5"/>
  <c r="X435" i="5" s="1"/>
  <c r="X41" i="5"/>
  <c r="H42" i="5"/>
  <c r="X42" i="5" s="1"/>
  <c r="H426" i="5"/>
  <c r="X426" i="5" s="1"/>
  <c r="X425" i="5"/>
  <c r="X120" i="5"/>
  <c r="H121" i="5"/>
  <c r="X121" i="5" s="1"/>
  <c r="X395" i="5"/>
  <c r="H396" i="5"/>
  <c r="X396" i="5" s="1"/>
  <c r="H510" i="5"/>
  <c r="X510" i="5" s="1"/>
  <c r="X509" i="5"/>
  <c r="X565" i="5"/>
  <c r="H566" i="5"/>
  <c r="X566" i="5" s="1"/>
  <c r="H376" i="5"/>
  <c r="X376" i="5" s="1"/>
  <c r="X375" i="5"/>
  <c r="X458" i="5"/>
  <c r="H459" i="5"/>
  <c r="X459" i="5" s="1"/>
  <c r="X345" i="5"/>
  <c r="H346" i="5"/>
  <c r="X346" i="5" s="1"/>
  <c r="X355" i="5"/>
  <c r="H356" i="5"/>
  <c r="X356" i="5" s="1"/>
  <c r="X496" i="5"/>
  <c r="H497" i="5"/>
  <c r="X497" i="5" s="1"/>
  <c r="X315" i="5"/>
  <c r="H316" i="5"/>
  <c r="X316" i="5" s="1"/>
  <c r="X591" i="5" l="1"/>
  <c r="V591" i="5"/>
  <c r="V579" i="5"/>
  <c r="X579" i="5" s="1"/>
  <c r="X567" i="5"/>
  <c r="V555" i="5"/>
  <c r="X555" i="5" s="1"/>
  <c r="X543" i="5"/>
  <c r="X525" i="5"/>
  <c r="X511" i="5"/>
  <c r="V498" i="5"/>
  <c r="X498" i="5" s="1"/>
  <c r="X486" i="5"/>
  <c r="V474" i="5"/>
  <c r="X474" i="5" s="1"/>
  <c r="V460" i="5"/>
  <c r="X460" i="5" s="1"/>
  <c r="X436" i="5"/>
  <c r="X427" i="5"/>
  <c r="X407" i="5"/>
  <c r="X397" i="5"/>
  <c r="T595" i="5"/>
  <c r="V387" i="5"/>
  <c r="X387" i="5" s="1"/>
  <c r="H596" i="5"/>
  <c r="P595" i="5"/>
  <c r="L595" i="5"/>
  <c r="L596" i="5"/>
  <c r="V337" i="5"/>
  <c r="X337" i="5" s="1"/>
  <c r="V247" i="5"/>
  <c r="X247" i="5" s="1"/>
  <c r="X593" i="5"/>
  <c r="H594" i="5"/>
  <c r="X594" i="5" s="1"/>
  <c r="V596" i="5" l="1"/>
  <c r="X596" i="5" s="1"/>
  <c r="V595" i="5"/>
  <c r="X595" i="5" s="1"/>
  <c r="H4" i="5" l="1"/>
</calcChain>
</file>

<file path=xl/sharedStrings.xml><?xml version="1.0" encoding="utf-8"?>
<sst xmlns="http://schemas.openxmlformats.org/spreadsheetml/2006/main" count="1327" uniqueCount="533">
  <si>
    <t>№ п/п</t>
  </si>
  <si>
    <t>Ед. Изм.</t>
  </si>
  <si>
    <t>шт.</t>
  </si>
  <si>
    <t>м3</t>
  </si>
  <si>
    <t>Установка дорожных знаков бесфундаментных: на металлических стойках</t>
  </si>
  <si>
    <t>Знаки дорожные на оцинкованной подоснове со световозвращающей пленкой предупреждающие, размером 500х615 мм, тип 1.34.1</t>
  </si>
  <si>
    <t>Опоры дорожных знаков ОМ-76/3-3,5</t>
  </si>
  <si>
    <t>Опоры дорожных знаков ОМ-76/3-4,5</t>
  </si>
  <si>
    <t>Производство работ на одной половине проезжей части при систематическом движении транспорта по другой</t>
  </si>
  <si>
    <t>Наименование конструктивных решений (элементов), комплексов (видов) работ, оборудования</t>
  </si>
  <si>
    <t>Количество( объём работ)</t>
  </si>
  <si>
    <t>Опоры дорожных знаков ОМ-76/3-3</t>
  </si>
  <si>
    <t>шт</t>
  </si>
  <si>
    <t>Знаки дорожные на оцинкованной подоснове со световозвращающей пленкой дополнительной информации, размером 1700х500 мм, тип 8.22.3</t>
  </si>
  <si>
    <t>Ведомость объемов и стоимости работ</t>
  </si>
  <si>
    <t>руб.</t>
  </si>
  <si>
    <t>Омоноличивание стоек.Бетон дорожный, крупность заполнителя 20 мм, класс В15 (М200)</t>
  </si>
  <si>
    <t>Опоры дорожных знаков ОМ-76/3-4</t>
  </si>
  <si>
    <t>Знаки дорожные на оцинкованной подоснове со световозвращающей пленкой предупреждающие, размером 500х615 мм, тип 1.34.2</t>
  </si>
  <si>
    <t>Знаки дорожные на оцинкованной подоснове со световозвращающей пленкой, размером 350х700 мм, тип 8.1.1</t>
  </si>
  <si>
    <t>Знаки дорожные на оцинкованной подоснове со световозвращающей пленкой, размером 700х700х700 мм, тип 1.11.1</t>
  </si>
  <si>
    <t>Знаки дорожные на оцинкованной подоснове со световозвращающей пленкой, размером 700х700х700 мм, тип 1.11.2</t>
  </si>
  <si>
    <t>Знаки дорожные на оцинкованной подоснове со световозвращающей пленкой, размером 700х700х700 мм, тип 1.12.2</t>
  </si>
  <si>
    <t>Знаки дорожные на оцинкованной подоснове со световозвращающей пленкой, размером 700х700 мм, тип  5.15.6</t>
  </si>
  <si>
    <t>Знаки дорожные на оцинкованной подоснове со световозвращающей пленкой, размером 900*900 мм, тип  5.15.6</t>
  </si>
  <si>
    <t>Знаки дорожные на оцинкованной подоснове со световозвращающей пленкой, размером 450*900 мм, тип 8.1.1</t>
  </si>
  <si>
    <t xml:space="preserve">Знаки дорожные на оцинкованной подосновефлуоресцентной пленкой (желто-зелёный фон), размером 900х900х900 мм, тип 1.22 </t>
  </si>
  <si>
    <t>Установка дополнительных щитков</t>
  </si>
  <si>
    <t xml:space="preserve"> м3 </t>
  </si>
  <si>
    <t>Опоры дорожных знаков ОМ-76/3-4,0</t>
  </si>
  <si>
    <t>Опоры дорожных знаков ОМ-76/3-5,0</t>
  </si>
  <si>
    <t>Опоры дорожных знаков ОМ-76/3-5,5</t>
  </si>
  <si>
    <t>Знаки дорожные на оцинкованной подоснове со световозвращающей пленкой, размером 900х900х900 мм, тип 1.13</t>
  </si>
  <si>
    <t>Знаки дорожные на оцинкованной подоснове со световозвращающей пленкой, размером 900х900х900 мм, тип 1.14</t>
  </si>
  <si>
    <t>Знаки дорожные на оцинкованной подоснове со световозвращающей пленкой, размером 900х900х900 мм, тип 1.20.1</t>
  </si>
  <si>
    <t>Знаки дорожные на оцинкованной подоснове со световозвращающей пленкой, размером 700х700 мм, тип 8.13</t>
  </si>
  <si>
    <t>Знаки дорожные на оцинкованной подоснове со световозвращающей пленкой, размером 350х700 мм, тип 8.2.1</t>
  </si>
  <si>
    <t>Знаки дорожные на оцинкованной подоснове со световозвращающей пленкой, размером 350х700 мм, тип 8.3.1</t>
  </si>
  <si>
    <t>Знаки дорожные на оцинкованной подоснове со световозвращающей пленкой предупреждающие, размером 500х2250 мм, тип 1.34.3</t>
  </si>
  <si>
    <t>Знаки дорожные на оцинкованной подоснове со световозвращающей пленкой , круг диаметром 700 мм, тип 3.18.1</t>
  </si>
  <si>
    <t>Знаки дорожные на оцинкованной подоснове со световозвращающей пленкой, размером 900х900х900 мм, тип 2.4</t>
  </si>
  <si>
    <t>Знаки дорожные на оцинкованной подоснове со световозвращающей пленкой , круг диаметром 700 мм, тип 3.1</t>
  </si>
  <si>
    <t>Знаки дорожные на оцинкованной подоснове со световозвращающей пленкой , круг диаметром 700 мм, тип 3.20</t>
  </si>
  <si>
    <t>Знаки дорожные на оцинкованной подоснове со световозвращающей пленкой , круг диаметром 700 мм, тип 3.21</t>
  </si>
  <si>
    <t>Знаки дорожные на оцинкованной подоснове со световозвращающей пленкой , круг диаметром 700 мм, тип 3.24</t>
  </si>
  <si>
    <t>Знаки дорожные на оцинкованной подоснове со световозвращающей пленкой , круг диаметром 700 мм, тип 3.25</t>
  </si>
  <si>
    <t>Знаки дорожные на оцинкованной подоснове со световозвращающей пленкой, размером 1200*1200*1200 мм, тип 1.16</t>
  </si>
  <si>
    <t>Знаки дорожные на оцинкованной подоснове со световозвращающей пленкой, размером 900х900х900 мм, тип 1.20.2</t>
  </si>
  <si>
    <t>Знаки дорожные на оцинкованной подоснове со световозвращающей пленкой, размером 1200х1200х1200 мм, тип 1.20.2</t>
  </si>
  <si>
    <t>Знаки дорожные на оцинкованной подоснове со световозвращающей пленкой, размером 1200х1200х1200 мм, тип 1.20.3</t>
  </si>
  <si>
    <t>Знаки дорожные на оцинкованной подоснове со световозвращающей пленкой, размером1200х1200х1200 мм, тип 1.8</t>
  </si>
  <si>
    <t>Знаки дорожные на оцинкованной подоснове со световозвращающей пленкой, размером 900х900 мм, тип 2.2</t>
  </si>
  <si>
    <t>Знаки дорожные на оцинкованной подоснове со световозвращающей пленкой, размером 900х900 мм, тип 2.1</t>
  </si>
  <si>
    <t>Знаки дорожные на оцинкованной подоснове со световозвращающей пленкой, размером 1200х1200х1200 мм, тип 2.3.2</t>
  </si>
  <si>
    <t>Знаки дорожные на оцинкованной подоснове со световозвращающей пленкой, размером 900х900х900 мм, тип 2.3.2</t>
  </si>
  <si>
    <t>Знаки дорожные на оцинкованной подоснове со световозвращающей пленкой, размером 1200х1200х1200 мм, тип 2.3.6</t>
  </si>
  <si>
    <t>Знаки дорожные на оцинкованной подоснове со световозвращающей пленкой, размером 1200х1200х1200 мм, тип 2.3.7</t>
  </si>
  <si>
    <t>Знаки дорожные на оцинкованной подоснове со световозвращающей пленкой , круг диаметром 900 мм, тип 3.1</t>
  </si>
  <si>
    <t>Знаки дорожные на оцинкованной подоснове со световозвращающей пленкой , круг диаметром 900 мм, тип 3.27</t>
  </si>
  <si>
    <t>Знаки дорожные на оцинкованной подоснове со световозвращающей пленкой , круг диаметром 900 мм, тип 4.1.1</t>
  </si>
  <si>
    <t>Знаки дорожные на оцинкованной подоснове со световозвращающей пленкой , круг диаметром 900 мм, тип 4.1.2</t>
  </si>
  <si>
    <t>Знаки дорожные на оцинкованной подоснове со световозвращающей пленкой , круг диаметром 900 мм, тип 4.1.3</t>
  </si>
  <si>
    <t>Знаки дорожные на оцинкованной подоснове со световозвращающей пленкой , круг диаметром 700 мм, тип 4.1.2</t>
  </si>
  <si>
    <t>Знаки дорожные на оцинкованной подоснове со световозвращающей пленкой , круг диаметром 700 мм, тип 4.1.1</t>
  </si>
  <si>
    <t>Знаки дорожные на оцинкованной подоснове со световозвращающей пленкой , круг диаметром 700 мм, тип 4.1.4</t>
  </si>
  <si>
    <t>Знаки дорожные на оцинкованной подоснове со световозвращающей пленкой, размером 700х930 мм, тип 5.15.1</t>
  </si>
  <si>
    <t>Знаки дорожные на оцинкованной подоснове со световозвращающей пленкой, размером 900х1200 мм, тип 5.15.1</t>
  </si>
  <si>
    <t>Знаки дорожные на оцинкованной подоснове со световозвращающей пленкой, размером 700х1400 мм, тип 5.15.1</t>
  </si>
  <si>
    <t>Знаки дорожные на оцинкованной подоснове со световозвращающей пленкой, размером 900х900 мм, тип 5.15.4</t>
  </si>
  <si>
    <t>Знаки дорожные на оцинкованной подоснове со световозвращающей пленкой, размером 700х700 мм, тип 5.15.5</t>
  </si>
  <si>
    <t>Знаки дорожные на оцинкованной подоснове со световозвращающей пленкой, размером 700х700 мм, тип 5.15.6</t>
  </si>
  <si>
    <t>Знаки дорожные на оцинкованной подоснове со световозвращающей пленкой, размером 900х900 мм, тип 5.15.6</t>
  </si>
  <si>
    <t>Знаки дорожные на оцинкованной подоснове со световозвращающей пленкой, размером 900х900 мм, тип 6.3.1</t>
  </si>
  <si>
    <t>Знаки дорожные на оцинкованной подоснове со световозвращающей пленкой, размером 1050х700 мм, тип 7.11</t>
  </si>
  <si>
    <t>Знаки дорожные на оцинкованной подоснове со световозвращающей пленкой, размером 450х900 мм, тип 8.2.1</t>
  </si>
  <si>
    <t>Знаки дорожные на оцинкованной подоснове со световозвращающей пленкой, размером 450х900 мм, тип 8.2.3</t>
  </si>
  <si>
    <t>Устройство присыпных берм из дренирующего грунта 2 группы с послойным уплотнением пневмо трамбовками</t>
  </si>
  <si>
    <t>Опоры дорожных знаков ОМ-102/3-5,5</t>
  </si>
  <si>
    <t>Знаки дорожные на оцинкованной подоснове со световозвращающей пленкой, тип 6.9.1 (464,73 м2)</t>
  </si>
  <si>
    <t>Знаки дорожные на оцинкованной подоснове со световозвращающей пленкой, тип 6.10.1 (25,29 м2)</t>
  </si>
  <si>
    <t>Знаки дорожные на оцинкованной подоснове со световозвращающей пленкой, тип 6.12 (6,23 м2)</t>
  </si>
  <si>
    <t>Опоры дорожных знаков ОМ-152/4-6,5</t>
  </si>
  <si>
    <t>Опоры дорожных знаков ОМ-102/3-4</t>
  </si>
  <si>
    <t>Опоры дорожных знаков ОМ-102/3-4,5</t>
  </si>
  <si>
    <t>Опоры дорожных знаков ОМ-102/3-5</t>
  </si>
  <si>
    <t>Опоры дорожных знаков ОМ-76/3-6</t>
  </si>
  <si>
    <t>Знаки дорожные на оцинкованной подоснове со световозвращающей пленкой, размером1200х1200х1200 мм, тип 1.11.1</t>
  </si>
  <si>
    <t>Знаки дорожные на оцинкованной подоснове со световозвращающей пленкой, размером900х900х900 мм, тип 1.11.1</t>
  </si>
  <si>
    <t>Знаки дорожные на оцинкованной подоснове со световозвращающей пленкой, размером1200х1200х1200 мм, тип 1.11.2</t>
  </si>
  <si>
    <t>Знаки дорожные на оцинкованной подоснове со световозвращающей пленкой, размером900х900х900 мм, тип 1.11.2</t>
  </si>
  <si>
    <t>Знаки дорожные на оцинкованной подоснове со световозвращающей пленкой, размером900х900х900 мм, тип 1.12.1</t>
  </si>
  <si>
    <t>Знаки дорожные на оцинкованной подоснове со световозвращающей пленкой, размером900х900х900 мм, тип 1.12.2</t>
  </si>
  <si>
    <t>Знаки дорожные на оцинкованной подоснове со световозвращающей пленкой, размером1200х1200х1200 мм, тип 1.13</t>
  </si>
  <si>
    <t>Знаки дорожные на оцинкованной подоснове со световозвращающей пленкой, размером 1200*1200*1200 мм, тип 1.14</t>
  </si>
  <si>
    <t>Знаки дорожные на оцинкованной подоснове со световозвращающей пленкой, размером 1200х1200х1200 мм,  тип 1.20.1</t>
  </si>
  <si>
    <t>Знаки дорожные на оцинкованной подоснове со световозвращающей пленкой, размером 1200х1200х1200 мм, тип 1.21</t>
  </si>
  <si>
    <t>Знаки дорожные на оцинкованной подоснове со световозвращающей пленкой, размером 1200х1200х1200 мм, тип 1.22</t>
  </si>
  <si>
    <t>Знаки дорожные на оцинкованной подоснове со световозвращающей пленкой, размером 900х900х900  мм, тип 1.22</t>
  </si>
  <si>
    <t>Знаки дорожные на оцинкованной подоснове со световозвращающей пленкой предупреждающие, размером 500х2250  мм, тип 1.34.1</t>
  </si>
  <si>
    <t>Знаки дорожные на оцинкованной подоснове со световозвращающей пленкой предупреждающие, размером 500х2250  мм, тип 1.34.2</t>
  </si>
  <si>
    <t>Знаки дорожные на оцинкованной подоснове со световозвращающей пленкой, размером 900х900х900 мм, тип 2.3.3</t>
  </si>
  <si>
    <t>Знаки дорожные на оцинкованной подоснове со световозвращающей пленкой, размером 900х900х900 мм, тип 2.3.7</t>
  </si>
  <si>
    <t>Знаки дорожные на оцинкованной подоснове со световозвращающей пленкой , круг диаметром 700 мм, тип 3.2</t>
  </si>
  <si>
    <t>Знаки дорожные на оцинкованной подоснове со световозвращающей пленкой , круг диаметром 900 мм, тип 3.24</t>
  </si>
  <si>
    <t>Знаки дорожные на оцинкованной подоснове со световозвращающей пленкой , круг диаметром 900 мм, тип 3.25</t>
  </si>
  <si>
    <t>Знаки дорожные на оцинкованной подоснове со световозвращающей пленкой , круг диаметром 700 мм, тип 3.27</t>
  </si>
  <si>
    <t>Знаки дорожные на оцинкованной подоснове со световозвращающей пленкой , круг диаметром 900 мм, тип 3.4</t>
  </si>
  <si>
    <t>Знаки дорожные на оцинкованной подоснове со световозвращающей пленкой , круг диаметром 700 мм, тип 3.4</t>
  </si>
  <si>
    <t>Знаки дорожные на оцинкованной подоснове со световозвращающей пленкой , круг диаметром 900 мм, тип 4.1.4</t>
  </si>
  <si>
    <t>Знаки дорожные на оцинкованной подоснове со световозвращающей пленкой , круг диаметром 700 мм, тип 4.2.3</t>
  </si>
  <si>
    <t>Знаки дорожные на оцинкованной подоснове со световозвращающей пленкой, размером 700х700 мм, тип 5.14.1</t>
  </si>
  <si>
    <t>Знаки дорожные на оцинкованной подоснове со световозвращающей пленкой, размером 900х900 мм, тип 5.14.1</t>
  </si>
  <si>
    <t>Знаки дорожные на оцинкованной подоснове со световозвращающей пленкой, размером 900х900 мм, тип 5.14.3</t>
  </si>
  <si>
    <t>Знаки дорожные на оцинкованной подоснове со световозвращающей пленкой, размером 700х700 мм, тип 5.15.3</t>
  </si>
  <si>
    <t>Знаки дорожные на оцинкованной подоснове со световозвращающей пленкой, размером 900х900 мм, тип 5.15.3</t>
  </si>
  <si>
    <t>Знаки дорожные на оцинкованной подоснове со световозвращающей пленкой, размером 350*700 мм, тип 6.16</t>
  </si>
  <si>
    <t>Знаки дорожные на оцинкованной подоснове со световозвращающей пленкой, размером 350*700 мм, тип 6.22</t>
  </si>
  <si>
    <t>Знаки дорожные на оцинкованной подоснове со световозвращающей пленкой, размером 450х900 мм, тип 6.22</t>
  </si>
  <si>
    <t>Знаки дорожные на оцинкованной подоснове со световозвращающей пленкой, размером 1050х700 мм, тип 7.2</t>
  </si>
  <si>
    <t>Знаки дорожные на оцинкованной подоснове со световозвращающей пленкой, размером 450х900  мм, тип 8.1.1</t>
  </si>
  <si>
    <t>Знаки дорожные на оцинкованной подоснове со световозвращающей пленкой, размером 350х700  мм, тип 8.1.3</t>
  </si>
  <si>
    <t>Знаки дорожные на оцинкованной подоснове со световозвращающей пленкой, размером 350х700 мм, тип 8.2.2</t>
  </si>
  <si>
    <t>Знаки дорожные на оцинкованной подоснове со световозвращающей пленкой, размером 350х700 мм, тип 8.2.3</t>
  </si>
  <si>
    <t>Знаки дорожные на оцинкованной подоснове со световозвращающей пленкой, размером 350х700 мм, тип 8.2.4</t>
  </si>
  <si>
    <t>Знаки дорожные на оцинкованной подоснове со световозвращающей пленкой дополнительной информации, размером 1700х500 мм, тип 8.22.1</t>
  </si>
  <si>
    <t>Знаки дорожные на оцинкованной подоснове со световозвращающей пленкой, размером 450х900  мм, тип 8.24</t>
  </si>
  <si>
    <t>Знаки дорожные на оцинкованной подоснове со световозвращающей пленкой, размером 350х700  мм, тип 8.24</t>
  </si>
  <si>
    <t>Знаки дорожные на оцинкованной подоснове со световозвращающей пленкой, размером 450х900 мм, тип 8.3.1</t>
  </si>
  <si>
    <t>Знаки дорожные на оцинкованной подоснове со световозвращающей пленкой, тип 5.23.1 (2,28 м2)</t>
  </si>
  <si>
    <t>Знаки дорожные на оцинкованной подоснове со световозвращающей пленкой, тип 5.24.1 (3.87 м2)</t>
  </si>
  <si>
    <t>Знаки дорожные на оцинкованной подоснове со световозвращающей пленкой, тип 6.9.1 (82,79 м2)</t>
  </si>
  <si>
    <t>Знаки дорожные на оцинкованной подоснове со световозвращающей пленкой, тип 6.10.1 (37.56 м2)</t>
  </si>
  <si>
    <t>Знаки дорожные на оцинкованной подоснове со световозвращающей пленкой, , Знаки не оговоренные ГОСТ 32945-2014 ЗИП (36,01 м2)</t>
  </si>
  <si>
    <t>Знаки дорожные на оцинкованной подоснове со световозвращающей пленкой, тип 6.11 (0,54 м2)</t>
  </si>
  <si>
    <t>Опоры дорожных знаков ОМ-102/4-6</t>
  </si>
  <si>
    <t>Знаки дорожные на оцинкованной подоснове со световозвращающей пленкой, размером 1200х1200х1200 мм, тип 1.30</t>
  </si>
  <si>
    <t>Знаки дорожные на оцинкованной подоснове со световозвращающей пленкой, размером 1200х1200х1200 мм,  тип 1.8</t>
  </si>
  <si>
    <t>Знаки дорожные на оцинкованной подоснове со световозвращающей пленкой , круг диаметром 900 мм, тип 4.2.3</t>
  </si>
  <si>
    <t>Знаки дорожные на оцинкованной подоснове со световозвращающей пленкой, размером 900*900мм, тип 5.15.5</t>
  </si>
  <si>
    <t>Знаки дорожные на оцинкованной подоснове со световозвращающей пленкой, размером 450*1350 мм, тип 5.7.2</t>
  </si>
  <si>
    <t>Знаки дорожные на оцинкованной подоснове со световозвращающей пленкой, размером 900*900 мм, тип 6.3.1</t>
  </si>
  <si>
    <t>Знаки дорожные на оцинкованной подоснове со световозвращающей пленкой, размером 900х900  мм, тип 8.13</t>
  </si>
  <si>
    <t>Знаки дорожные на оцинкованной подоснове со световозвращающей пленкой, размером  450х900 мм, тип 8.2.3</t>
  </si>
  <si>
    <t>Знаки дорожные на оцинкованной подоснове со световозвращающей пленкой, размером 450х900 мм, тип 8.2.4</t>
  </si>
  <si>
    <t>Знаки дорожные на оцинкованной подоснове со световозвращающей пленкой, тип 6.9.1 (55,34 м2)</t>
  </si>
  <si>
    <t>Знаки дорожные на оцинкованной подоснове со световозвращающей пленкой, тип 6.10.1 (21.81 м2)</t>
  </si>
  <si>
    <t>Знаки дорожные на оцинкованной подоснове со световозвращающей пленкой, тип 6.11 (6,65 м2)</t>
  </si>
  <si>
    <t>Установка дорожных сигнальных столбиков С3П</t>
  </si>
  <si>
    <t>Столбик дорожный сигнальный С3П H - 0,75 м</t>
  </si>
  <si>
    <t>м</t>
  </si>
  <si>
    <t xml:space="preserve">Установка делиниаторов дорожных </t>
  </si>
  <si>
    <t>Делиниатор дорожный  с гибким светоотражающим флажком H=700 мм, L=1000 мм</t>
  </si>
  <si>
    <t xml:space="preserve">Установка дорожных световозвращателей типа КД3 </t>
  </si>
  <si>
    <t>Световозвращатель дорожный , Тип КД3-Б-I</t>
  </si>
  <si>
    <t>Установка закладных деталей. 
Закладная деталь ЗФ-24/8/Д377-2,6-б (или эквивалент)</t>
  </si>
  <si>
    <t>Установка дорожных знаков на металлических опорах Г-образных, в том числе:</t>
  </si>
  <si>
    <t>Знаки дорожные на оцинкованной подоснове со световозвращающей пленкой тип Б особых предписаний, размером 900х1800 мм, тип 5.15.1</t>
  </si>
  <si>
    <t>Знаки дорожные на оцинкованной подоснове со световозвращающей пленкой тип Б , размером 900х900мм, тип 2.1</t>
  </si>
  <si>
    <t>Знаки дорожные на оцинкованной подоснове со световозвращающей пленкой тип Б диаметром 900мм, тип 3.4</t>
  </si>
  <si>
    <t>Знаки дорожные на оцинкованной подоснове со световозвращающей пленкой тип Б , круг диаметром 900 мм, тип 3.24</t>
  </si>
  <si>
    <t>Знаки дорожные на оцинкованной подоснове со световозвращающей пленкой тип В , размером 1200*1200*1200 мм, тип 2.3.4</t>
  </si>
  <si>
    <t>Знаки дорожные на оцинкованной подоснове со световозвращающей пленкой тип В , размером 450*900 мм, тип 6.22</t>
  </si>
  <si>
    <t>Знаки дорожные на оцинкованной подоснове со световозвращающей пленкой тип Б , размером 450*900 мм, тип 6.22</t>
  </si>
  <si>
    <t>Знаки дорожные на оцинкованной подоснове с флуоресцентной пленкой  на щите жёлто-зелёного цвета , тип 5.19.1 размером 900х900 мм</t>
  </si>
  <si>
    <t>Знаки дорожные на оцинкованной подоснове со световозвращающей пленкой тип Б особых предписаний, размером 700х1400 мм, тип 5.15.1</t>
  </si>
  <si>
    <t>Знаки дорожные на оцинкованной подоснове с флуоресцентной пленкой  на щите жёлто-зелёного цвета , тип 5.19.2 размером 900х900 мм</t>
  </si>
  <si>
    <t>Знаки дорожные на оцинкованной подоснове со световозвращающей пленкой тип Б особых предписаний, размером 900х900 мм, тип 5.15.6</t>
  </si>
  <si>
    <t>Знаки дорожные на оцинкованной подоснове с флуоресцентной пленкой  на щите жёлто-зелёного цвета 1200х1200  , тип 3.24 диаметром 900мм</t>
  </si>
  <si>
    <t>Знаки дорожные на оцинкованной подоснове со световозвращающей пленкой тип Б особых предписаний, размером700х1400 мм, тип 5.15.1</t>
  </si>
  <si>
    <t>Знаки дорожные на оцинкованной подоснове с флуоресцентной пленкой  на щите жёлто-зелёного цвета 1200х1200  , тип 1.20.1 900х900х900</t>
  </si>
  <si>
    <t>Знаки дорожные на оцинкованной подоснове ссо световозвращающей пленкой тип Б   , тип 3.24 диаметром 900мм</t>
  </si>
  <si>
    <t>Знаки дорожные на оцинкованной подоснове со световозвращающей пленкой тип Б , размером 900х900 мм, тип 5.15.6</t>
  </si>
  <si>
    <r>
      <t>Устройство металлических пешеходных ограждений</t>
    </r>
    <r>
      <rPr>
        <i/>
        <sz val="11"/>
        <rFont val="Times New Roman"/>
        <family val="1"/>
        <charset val="204"/>
      </rPr>
      <t xml:space="preserve">
</t>
    </r>
  </si>
  <si>
    <t>Комплект пешеходного ограждения, стойки 50х50х3х1,6 горячее оцинкование</t>
  </si>
  <si>
    <t>Комплект пешеходного ограждения, секции длиной 2,0 м, горячее оцинкование</t>
  </si>
  <si>
    <t>Знаки дорожные на оцинкованной подоснове со световозвращающей пленкой, размером 900х1800 мм, тип 5.15.1</t>
  </si>
  <si>
    <t>Знаки дорожные на оцинкованной подоснове со световозвращающей пленкой, размером 900х2400 мм, тип 5.15.7</t>
  </si>
  <si>
    <t>Знаки дорожные на оцинкованной подоснове со световозвращающей пленкой, размером 700х1400 мм, тип 5.15.7</t>
  </si>
  <si>
    <t>Знаки дорожные на оцинкованной подоснове со световозвращающей пленкой, размером 700х1865 мм, тип 5.15.7</t>
  </si>
  <si>
    <t>Знаки дорожные на оцинкованной подоснове на щите с флуоресцентной плёнкой желто-зелёногоцвета размером 900*900 , тип 5.19.1</t>
  </si>
  <si>
    <t>Знаки дорожные на оцинкованной подоснове на щите с флуоресцентной плёнкой желто-зелёногоцвета размером 900*900 мм, тип 5.19.2</t>
  </si>
  <si>
    <t>Болт анкерный М10 12-100</t>
  </si>
  <si>
    <t>Знаки дорожные на оцинкованной подоснове с флуоресцентной пленкой  на щите жёлто-зелёного цвета , тип 5.19.1 размером 900*900 мм</t>
  </si>
  <si>
    <t>1</t>
  </si>
  <si>
    <t>2</t>
  </si>
  <si>
    <t>3</t>
  </si>
  <si>
    <t>4</t>
  </si>
  <si>
    <t>5</t>
  </si>
  <si>
    <t>6</t>
  </si>
  <si>
    <t>7</t>
  </si>
  <si>
    <t>8</t>
  </si>
  <si>
    <t>9</t>
  </si>
  <si>
    <t>10</t>
  </si>
  <si>
    <t>11</t>
  </si>
  <si>
    <t>12</t>
  </si>
  <si>
    <t>13</t>
  </si>
  <si>
    <t>14</t>
  </si>
  <si>
    <t>15</t>
  </si>
  <si>
    <t>16</t>
  </si>
  <si>
    <t>17</t>
  </si>
  <si>
    <t>18</t>
  </si>
  <si>
    <t>19</t>
  </si>
  <si>
    <t>20</t>
  </si>
  <si>
    <t>21</t>
  </si>
  <si>
    <t>22</t>
  </si>
  <si>
    <t>23</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</si>
  <si>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</si>
  <si>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</si>
  <si>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</si>
  <si>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</si>
  <si>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</si>
  <si>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</si>
  <si>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</si>
  <si>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</si>
  <si>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</si>
  <si>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</si>
  <si>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</si>
  <si>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</si>
  <si>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</si>
  <si>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</si>
  <si>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</si>
  <si>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</si>
  <si>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</si>
  <si>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</si>
  <si>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</si>
  <si>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</si>
  <si>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</si>
  <si>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</si>
  <si>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</si>
  <si>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</si>
  <si>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</si>
  <si>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</si>
  <si>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</si>
  <si>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</si>
  <si>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</si>
  <si>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</si>
  <si>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</si>
  <si>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</si>
  <si>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</si>
  <si>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</si>
  <si>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</si>
  <si>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</si>
  <si>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</si>
  <si>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</si>
  <si>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</si>
  <si>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</si>
  <si>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</si>
  <si>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</si>
  <si>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</si>
  <si>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</si>
  <si>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</si>
  <si>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</si>
  <si>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</si>
  <si>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</si>
  <si>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</si>
  <si>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</si>
  <si>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</si>
  <si>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</si>
  <si>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</si>
  <si>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</si>
  <si>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</si>
  <si>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</si>
  <si>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</si>
  <si>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</si>
  <si>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</si>
  <si>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</si>
  <si>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</si>
  <si>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</si>
  <si>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</si>
  <si>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</si>
  <si>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</si>
  <si>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</si>
  <si>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</si>
  <si>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</si>
  <si>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</si>
  <si>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</si>
  <si>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</si>
  <si>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</si>
  <si>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</si>
  <si>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</si>
  <si>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</si>
  <si>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</si>
  <si>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</si>
  <si>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</si>
  <si>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</si>
  <si>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</si>
  <si>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</si>
  <si>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</si>
  <si>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</si>
  <si>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</si>
  <si>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</si>
  <si>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</si>
  <si>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</si>
  <si>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</si>
  <si>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</si>
  <si>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</si>
  <si>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</si>
  <si>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</si>
  <si>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</si>
  <si>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</si>
  <si>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</si>
  <si>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</si>
  <si>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</si>
  <si>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</si>
  <si>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</si>
  <si>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</si>
  <si>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</si>
  <si>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</si>
  <si>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</si>
  <si>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</si>
  <si>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</si>
  <si>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</si>
  <si>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</si>
  <si>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</si>
  <si>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</si>
  <si>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</si>
  <si>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</si>
  <si>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</si>
  <si>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</si>
  <si>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</si>
  <si>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</si>
  <si>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</si>
  <si>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</si>
  <si>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</si>
  <si>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</si>
  <si>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</si>
  <si>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</si>
  <si>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</si>
  <si>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</si>
  <si>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</si>
  <si>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</si>
  <si>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</si>
  <si>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</si>
  <si>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</si>
  <si>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</si>
  <si>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</si>
  <si>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</si>
  <si>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</si>
  <si>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</si>
  <si>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</si>
  <si>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</si>
  <si>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</si>
  <si>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</si>
  <si>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</si>
  <si>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</si>
  <si>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</si>
  <si>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</si>
  <si>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</si>
  <si>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</si>
  <si>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</si>
  <si>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</si>
  <si>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</si>
  <si>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</si>
  <si>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</si>
  <si>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</si>
  <si>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</si>
  <si>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</si>
  <si>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</si>
  <si>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</si>
  <si>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</si>
  <si>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</si>
  <si>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</si>
  <si>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</si>
  <si>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</si>
  <si>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</si>
  <si>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</si>
  <si>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</si>
  <si>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</si>
  <si>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</si>
  <si>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</si>
  <si>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</si>
  <si>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</si>
  <si>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</si>
  <si>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</si>
  <si>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</si>
  <si>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</si>
  <si>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</si>
  <si>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</si>
  <si>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</si>
  <si>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</si>
  <si>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</si>
  <si>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</si>
  <si>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</si>
  <si>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</si>
  <si>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</si>
  <si>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</si>
  <si>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</si>
  <si>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</si>
  <si>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</si>
  <si>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</si>
  <si>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</si>
  <si>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</si>
  <si>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</si>
  <si>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</si>
  <si>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</si>
  <si>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</si>
  <si>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</si>
  <si>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</si>
  <si>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</si>
  <si>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</si>
  <si>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</si>
  <si>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</si>
  <si>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</si>
  <si>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</si>
  <si>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</si>
  <si>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</si>
  <si>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</si>
  <si>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</si>
  <si>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</si>
  <si>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</si>
  <si>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</si>
  <si>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</si>
  <si>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</si>
  <si>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</si>
  <si>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</si>
  <si>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</si>
  <si>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</si>
  <si>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</si>
  <si>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</si>
  <si>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</si>
  <si>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</si>
  <si>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</si>
  <si>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</si>
  <si>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</si>
  <si>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</si>
  <si>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Знаки дорожные на оцинкованной подоснове со световозвращающей пленкой, размером 700х700 мм, тип 2.2</t>
  </si>
  <si>
    <t>Знаки дорожные на оцинкованной подоснове со световозвращающей пленкой, размером 900х1800 мм, тип 5.15.7</t>
  </si>
  <si>
    <t>Знаки дорожные на оцинкованной подоснове со световозвращающей пленкой, размером 700х700 мм, тип 2.1</t>
  </si>
  <si>
    <t>Знаки дорожные на оцинкованной подоснове со световозвращающей пленкой, размером 350*1050 мм, тип 6.14</t>
  </si>
  <si>
    <t>Знаки дорожные на оцинкованной подоснове со световозвращающей пленкой, размером 450х1350 мм мм, тип 6.16</t>
  </si>
  <si>
    <t>Знаки дорожные на оцинкованной подоснове со световозвращающей пленкой, размером 900х900  мм, тип 8.1.2</t>
  </si>
  <si>
    <t>Опоры дорожных знаков ОМ-76/4-6</t>
  </si>
  <si>
    <t>Знаки дорожные на оцинкованной подоснове со световозвращающей пленкой, размером 350*700 мм, тип 6.14.1</t>
  </si>
  <si>
    <t>Знаки дорожные на оцинкованной подоснове со световозвращающей пленкой, размером 450*1350 мм, тип 6.16</t>
  </si>
  <si>
    <t>Знаки дорожные на оцинкованной подоснове с флуоресцентной пленкой  на щите жёлто-зелёного цвета , тип 5.19.1900*900 мм на щите размером 1200*1200 мм</t>
  </si>
  <si>
    <t>Знаки дорожные на оцинкованной подоснове со световозвращающей пленкой, размером 700х700 мм, тип 2.5</t>
  </si>
  <si>
    <t>Знаки дорожные на оцинкованной подоснове со световозвращающей пленкой, размером 900х900 мм, тип 2.5</t>
  </si>
  <si>
    <t>Устройство присыпных берм из дренирующего грунта 2 группы с послойным уплотнением пневмотрамбовками</t>
  </si>
  <si>
    <t>Опоры дорожных знаков ОМ-102/4-6,0</t>
  </si>
  <si>
    <t>Знаки дорожные на оцинкованной подоснове со световозвращающей пленкой, размером 900х900х900 мм, тип 1.8</t>
  </si>
  <si>
    <t>Знаки дорожные на оцинкованной подосновена  на щите с флуоресцентной плёнкой желто-зелёного цвета, размером 900х900х900  мм, тип 1.22</t>
  </si>
  <si>
    <t>Знаки дорожные на оцинкованной подосновена щите с флуоресцентной плёнкой желто-зелёногоцвета, размером 1200х1200х1200   мм, тип 1.22</t>
  </si>
  <si>
    <t>Знаки дорожные на оцинкованной подосновена щите с флуоресцентной плёнкой желто-зелёного цвета  , размером 1200х1200х1200   мм, тип 1.23</t>
  </si>
  <si>
    <t>Знаки дорожные на оцинкованной подоснове со световозвращающей пленкой, размером 1200х1200х1200 мм, тип 2.4</t>
  </si>
  <si>
    <t>Знаки дорожные на оцинкованной подосновена щите с флуоресцентной плёнкой желто-зелёногоцвета, круг диаметром 900 мм, тип 3.24</t>
  </si>
  <si>
    <t>Опоры дорожных знаков ОМ-152/4-6,0</t>
  </si>
  <si>
    <t>Бурение ям под опорные стойки ограждения ручным ямобуром Д 150 мм</t>
  </si>
  <si>
    <t>Цена за единицу измерения,с НДС руб.</t>
  </si>
  <si>
    <t>Стоимость всего с НДС руб.</t>
  </si>
  <si>
    <r>
      <t xml:space="preserve">по объекту: </t>
    </r>
    <r>
      <rPr>
        <sz val="11"/>
        <rFont val="Times New Roman"/>
        <family val="1"/>
        <charset val="204"/>
      </rPr>
      <t>"</t>
    </r>
    <r>
      <rPr>
        <b/>
        <sz val="11"/>
        <rFont val="Times New Roman"/>
        <family val="1"/>
        <charset val="204"/>
      </rPr>
      <t xml:space="preserve">Установка элементов обустройства автомобильных дорог общего пользования федерального значения. Установка недостающих дорожных знаков. Установка дорожных сигнальных столбиков СЗП. Установка делиниаторов со столбиком сигнальным для разделения встречных потоков транспортных средств.  Установка дорожных световозвращателей типа КД3. Установка дублирующих дорожных знаков  на Г-образных опорах. Установка пешеходного ограждения". 
</t>
    </r>
  </si>
  <si>
    <t>Устройство металлических опор Г-образных бурением ям вращательным(роторным) способом группа грунтов 3 (глубина бурения 2,5 м, диаметр бурения 800 мм) под фундаменты, с устройством монолитного железобетонного фундамента.Бетон тяжелый, крупность заполнителя 20 мм, класс В20 (М250) , ствол высотой не менее 6 м, кронштейн вылет не менее 6 м, горячее цинкование 60-200 мкм по ГОСТ 9.307-89, район ветровой нагрузки - 5.</t>
  </si>
  <si>
    <t xml:space="preserve">Устройство подстилающих и выравнивающих слоев оснований: из щебня. Щебень из природного камня для строительных работ марка 600, фракция 20-40 мм
</t>
  </si>
  <si>
    <t>Устройство металлических опор Г-образных бурением ям вращательным(роторным) способом группа грунтов 3 (глубина бурения 2,5 м, диаметр бурения 800 мм) под фундаменты , с устройством монолитного железобетонного фундамента.Бетон тяжелый, крупность заполнителя 20 мм, класс В20 (М250) , ствол высотой не менее 6 м, кронштейн вылет не менее 6 м, горячее цинкование 60-200 мкм по ГОСТ 9.307-89, район ветровой нагрузки - 5.</t>
  </si>
  <si>
    <t>Устройство металлических опор Г-образных с бурением ям вращательным(роторным) способом группа грунтов 3 (глубина бурения 2,5 м, диаметр бурения 800 мм) под фундаменты, с устройством монолитного железобетонного фундамента.Бетон тяжелый, крупность заполнителя 20 мм, класс В20 (М250) , ствол высотой не менее 6 м, кронштейн вылет не менее 4 м, горячее цинкование 60-200 мкм по ГОСТ 9.307-89, район ветровой нагрузки - 5.</t>
  </si>
  <si>
    <t>Устройство металлических опор Г-образных с бурением ям вращательным(роторным) способом группа грунтов 3 (глубина бурения 2,5 м, диаметр бурения 800 мм) под фундаменты , с устройством монолитного железобетонного фундамента.Бетон тяжелый, крупность заполнителя 20 мм, класс В20 (М250) , ствол высотой не менее 6 м, кронштейн вылет не менее 4 м, горячее цинкование 60-200 мкм по ГОСТ 9.307-89, район ветровой нагрузки - 5.</t>
  </si>
  <si>
    <t xml:space="preserve">Бетон дорожный, крупность заполнителя 20 мм, класс В15 (М200) </t>
  </si>
  <si>
    <t>усл.ед.:</t>
  </si>
  <si>
    <t>Раздел 1. Установка недостающих дорожных знаков на участке км 73+565 – км 75+159 автомобильной дороги общего пользования федерального значения А-146 Краснодар – Верхнебаканский, Краснодарский край, в том числе:</t>
  </si>
  <si>
    <t>Раздел 2. Установка недостающих дорожных знаков на участке км 99+558 – км 99+778 автомобильной дороги общего пользования федерального значения А-146 Краснодар – Верхнебаканский, Краснодарский край, в том числе:</t>
  </si>
  <si>
    <t>Раздел 3. Установка недостающих дорожных знаков на участке км 139+067 – км 139+726 автомобильной дороги общего пользования федерального значения А-146 Краснодар – Верхнебаканский, Краснодарский край, в том числе:</t>
  </si>
  <si>
    <r>
      <t xml:space="preserve"> </t>
    </r>
    <r>
      <rPr>
        <b/>
        <sz val="11"/>
        <rFont val="Times New Roman"/>
        <family val="1"/>
        <charset val="204"/>
      </rPr>
      <t>Раздел 4. Установка недостающих дорожных знаков на участке км 0+000 – км 7+000, км 11+000 – км 35+000, км 39+000 – км 93+000, км 106+000 – км 139+000, км 168+000 – км 206+000 автомобильной дороги общего пользования федерального значения Р-217 «Кавказ» автомобильная дорога М-4 «Дон» – Владикавказ –  Грозный – Махачкала – граница с Азербайджанской Республикой, Краснодарский край, в том числе:</t>
    </r>
  </si>
  <si>
    <t xml:space="preserve"> Раздел 5. Установка недостающих дорожных знаков на участке км 35+000 – км 80+000, км 90+000 – км 107+000, км 115+000 – км 137+000, км 140+000 – км 140+678 автомобильной дороги общего пользования федерального значения А-146 Краснодар – Верхнебаканский, Краснодарский край, в том числе:</t>
  </si>
  <si>
    <t>Раздел 6. Установка недостающих дорожных знаков на участке км 15+358 – км 26+600 автомобильной дороги общего пользования федерального значения А-146 Краснодар – Верхнебаканский, Республика Адыгея, в том числе:</t>
  </si>
  <si>
    <t xml:space="preserve"> Раздел 7. Установка дорожных сигнальных столбиков С3П на участках км 57+488 – км 57+527, км 74+437 – км 74+745 автомобильной дороги общего пользования федерального значения А-146 Краснодар – Верхнебаканский, Краснодарский край, в том числе:</t>
  </si>
  <si>
    <t>Раздел 8. Установка дорожных сигнальных столбиков С3П на участке км 4+430 – км 6+800 автомобильной дороги общего пользования федерального значения А-146 Краснодар – Верхнебаканский, Южный подъезд к г.Краснодару, Республика Адыгея, в том числе:</t>
  </si>
  <si>
    <t>Раздел 9. Установка дорожных сигнальных столбиков С3П на участках км 13+350 – км 13+450, км 14+650 – км 14+750 автомобильной дороги общего пользования федерального значения А-136 подъездная дорога от автомобильной дороги М-4 «Дон» к г. Краснодару, Краснодарский край, в том числе:</t>
  </si>
  <si>
    <t>Раздел 10.Установка дорожных сигнальных столбиков С3П на участках км 76+056 – км 76+120 автомобильной дороги общего пользования федерального значения А-146 Краснодар – Верхнебаканский, Краснодарский край, в том числе:</t>
  </si>
  <si>
    <t>Раздел 11.Установка дорожных сигнальных столбиков С3П на участках км 50+955 – км 51+263, км 58+035 – км 58+263, 
км 60+463 – км 60+771, км 63+117 – км 63+237, км 63+655 – км 63+883, км 65+537 – км 65+590, км 66+855 – км 67+083, 
км 68+269 – км 68+577, км 74+437 – км 74+745, км 77+556 – км 77+916, км 88+150 – км 88+338, км 88+384 – км  88+572, 
км 97+975 – км 98+163, км 100+286 – км 100+406, км 113+485 – км 113+673, км 123+562 – км 124+040, км 125+944 – км 126+252, км 127+443 – км 127+668, км 128+274 – км 128+502, км 135+557 – км 135+878  автомобильной дороги общего пользования федерального значения А-146 Краснодар – Верхнебаканский, Краснодарский край, в том числе:</t>
  </si>
  <si>
    <t>Раздел 12.Установка дорожных сигнальных столбиков С3П на участках км 54+360 – км 54+404, км 54+716 – км 54+770, 
км 55+000 – км 55+047, км 55+302 – км 55+354, км 61+737 – км 61+782, км 73+039 – км 73+073, км 79+474 – км 79+518, 
км 100+673 – км 100+713, км 105+391 – км 105+520, км 106+234 – км 106+278, км 122+173 – км 122+243, км 130+002 – км 130+029 автомобильной дороги общего пользования федерального значения А-146 Краснодар – Верхнебаканский, Краснодарский край, в том числе:</t>
  </si>
  <si>
    <t>Раздел 13.Установка дорожных сигнальных столбиков С3П на участках км 22+192 – км 22+500, км 24+446 – км 24+754, км 25+978 – км 26+286, км 35+004 – км 35+312, км 37+446 – км 37+754, км 38+740 – км 39+048 автомобильной дороги общего пользования федерального значения А-160 Майкоп – Бжедугхабль – Адыгейск – Усть-Лабинск – Кореновск (направление Бжедугхабль–Адыгейск)», Республика Адыгея, в том числе:</t>
  </si>
  <si>
    <t>Раздел 14.Установка дорожных сигнальных столбиков С3П на участках км 16+434 – км 16+575 автомобильной дороги общего пользования федерального значения А-146 Краснодар – Верхнебаканский, Республика Адыгея, в том числе:</t>
  </si>
  <si>
    <t>Раздел 15.Установка дорожных сигнальных столбиков С3П на участках км 5+795 – км 5+851, км 6+691 – км 6+731 (обратное направление), 
км 52+394 – км 52+450, 53+662 – км 53+730 (обратное направление) автомобильной дороги общего пользования федерального значения А-160 Майкоп – Бжедугхабль – Адыгейск – Усть – Лабинск – Кореновск, Республика Адыгея, в том числе:</t>
  </si>
  <si>
    <t>Раздел 16. Установка дорожных сигнальных столбиков С3П на км 114+850 – км 115+010, км 128+982 – км 129+250, км 129+466 – км 129+964, км 131+198 – км 131+426, км 131+642 – км 131+890, км 203+560 – км 203+788, км 204+027 – км 204+255, км 204+862 – км 205+090, км 205+347 – км 205+575  автомобильной дороги общего пользования федерального значения Р-217 «Кавказ» автомобильная дорога М-4 «Дон» – Владикавказ – Грозный – Махачкала – граница с Азербайджанской Республикой, Краснодарский край, в том числе:</t>
  </si>
  <si>
    <t>Раздел 17.Установка дорожных сигнальных столбиков С3П на участках км 173+943 – км 174+253, км 175+557 – км 175+865, км 178+433 – км 178+741, км 180+066 – км 180+374, км 181+700 – км 182+008, км 183+129 – км 183+357, км 183+752 – км 183+980, км 185+158 – км 185+466, км 186+533 – км 186+841, км 188+988 – км 189+296, км 190+419 – км 190+727, км 192+133 – км 192+441, км 192+838 – км 193+066, км 194+507 – км 194+815, км 195+595 – км 195+823, км 197+988 – км 198+216 автомобильной дороги общего пользования федерального значения Р-217 «Кавказ» автомобильная дорога М-4 «Дон» – Владикавказ – Грозный – Махачкала – граница с Азербайджанской Республикой, Краснодарский край, в том числе:</t>
  </si>
  <si>
    <t>Раздел 18.Установка дорожных сигнальных столбиков С3П на участках км 169+630 – км 169+835, км 171+400 – км 171+539 автомобильной дороги общего пользования федерального значения Р-217 «Кавказ» автомобильная дорога М-4 «Дон» – Владикавказ – Грозный – Махачкала – граница с Азербайджанской Республикой, Краснодарский край, в том числе:</t>
  </si>
  <si>
    <t xml:space="preserve"> Раздел 19. Установка делиниаторов со столбиком сигнальным для разделения встречных потоков транспортных средств на км 46+328 – км 46+623 автомобильной дороги общего пользования федерального значения А-160 Майкоп – Бжедугхабль – Адыгейск – Усть-Лабинск – Кореновск, Краснодарский край, в том числе:</t>
  </si>
  <si>
    <t xml:space="preserve"> Раздел 20. Установка дорожных световозвращателей типа КД3 на км 158+684 – км 159+034 автомобильной дороги общего пользования федерального значения Р-217 «Кавказ» автомобильная дорога М-4 «Дон» – Владикавказ – Грозный – Махачкала – граница с Азербайджанской Республикой, Краснодарский край, в том числе:</t>
  </si>
  <si>
    <t xml:space="preserve"> Раздел 21.Установка Г-образных опор для размещения дорожных знаков на км 73+350 (слева), км 73+380 (справа), км 73+400 (слева) автомобильной дороги общего пользования федерального значения А-146 Краснодар – Верхнебаканский, Краснодарский край, в том числе:</t>
  </si>
  <si>
    <t xml:space="preserve"> Раздел 22.Установка  Г-образных опор для размещения дорожных знаков на км 139+478 (слева) автомобильной дороги общего пользования федерального значения А-146 Краснодар – Верхнебаканский, Краснодарский край, в том числе:</t>
  </si>
  <si>
    <t xml:space="preserve"> Раздел 23. Установка Г-образных опор для размещения дорожных знаков на км 1+114 (справа), км 1+167 (справа) и км 1+470 (слева) автомобильной дороги общего пользования федерального значения А-146 Краснодар – Верхнебаканский, Южный подъезд к г. Краснодару, Республика Адыгея, в том числе:</t>
  </si>
  <si>
    <t xml:space="preserve"> Раздел 24. Установка Г-образных опор для размещения дорожных знаков на км 6+759 (справа), 6+763 (слева), 6+808 (справа), 6+812 (слева) автомобильной дороги общего пользования федерального значения А-136 подъездная дорога от автомобильной дороги М-4 «Дон» к г.Краснодару, Краснодарский край, в том числе:</t>
  </si>
  <si>
    <t xml:space="preserve"> Раздел 25. Установка Г-образных опор для размещения дорожных знаков на км 63+889 (справа), км 63+956 (справа), 69+041 (справа), 69+190 (слева) автомобильной дороги общего пользования федерального значения А-290 Новороссийск – Керчь, Краснодарский край, в том числе:</t>
  </si>
  <si>
    <t xml:space="preserve"> Раждел 26. Установка Г-образных опор для размещения дорожных знаков на км 76+091 (на съезде справа), км 85+474 (на съезде слева), км 85+555 (на съезде справа), км 100+693 (справа), км 106+254 (справа), км 106+258 (слева), км 126+809 (слева) автомобильной дороги общего пользования федерального значения А-146 Краснодар – Верхнебаканский, Краснодарский край, в том числе:</t>
  </si>
  <si>
    <t>Раздел 27. Установка Г-образных опор для размещения дорожных знаков на км 37+909 (слева), км 38+122 (справа),  км 44+735 (справа), км 47+002 (справа), км 47+380 (слева), км 61+998 (справа), км 62+052 (справа), км 87+398 (слева), км 115+828 (слева), км 119+245 (справа) автомобильной дороги общего пользования федерального значения А-146 Краснодар – Верхнебаканский, Краснодарский край, в том числе:</t>
  </si>
  <si>
    <t xml:space="preserve"> Раздел 28. Установка Г-образных опор для размещения дорожных знаков на км 33+250 (справа), км 33+254 (слева), км 35+239 (справа), 
км 35+243 (слева), км 42+787 (справа), км 42+791 (слева), км 58+897 (справа), км 58+901 (слева), км 68+474 (справа), 
км 68+478 (слева) автомобильной дороги общего пользования федерального значения Подъезд к г. Майкоп от Р-217 «Кавказ» автомобильная дорога М-4 «Дон» – Владикавказ –  Грозный – Махачкала – граница с Азербайджанской Республикой, 
Краснодарский край, в том числе:</t>
  </si>
  <si>
    <t xml:space="preserve"> Раздел 31. Установка пешеходного ограждения на участках км 46+956 – км 47+006 (слева), км 47+010 – км 47+030 (слева), 
км 46+956 – км 46+996 (справа), км 47+550 – км 47+564 (слева) и км 47+482 – км 47+532 (слева) автомобильной дороги общего пользования федерального значения Подъезд к г. Майкопу от Р-217 «Кавказ» автомобильная дорога М-4 «Дон» – Владикавказ – Грозный – Махачкала – граница с Азербайджанской Республикой, Краснодарский край, в том числе:</t>
  </si>
  <si>
    <t xml:space="preserve"> Раздел 30. Установка Г-образных опор для размещения дорожных знаков на км 21+614 (справа), км 21+618 (слева), км 126+991 (справа), км 126+995 (слева) автомобильной дороги общего пользования федерального значения А-160 Майкоп – Бжедугхабль – Адыгейск – Усть-Лабинск – Кореновск, Краснодарский край, в том числе:</t>
  </si>
  <si>
    <t>Раздел 29. Установка Г-образных опор для размещения дорожных знаков  на км 12+322 (справа), км 12+326 (слева), км 12+975 (справа), км 12+979 (слева), км 17+274 (справа), км 17+279 (слева), км 19+087 (справа), км 19+091 (слева), км 20+157 (справа), км 28+012 (справа), км 28+016 (слева), км  35+593 (слева), км 47+003 (справа), км 47+007 (слева) автомобильной дороги общего пользования федерального значения А-159 Подъездная дорога от г. Майкопа к Кавказскому государственному биосферному заповеднику, Республика Адыгея, в том числе:</t>
  </si>
  <si>
    <t>Итого с НДС 20%</t>
  </si>
  <si>
    <t>Итого с НДС 20% и с коэффициентом недофинансирования К=0,923740968</t>
  </si>
  <si>
    <t>Итого с НДС 20% и с коэффициентом недофинансирования К=0,962645045</t>
  </si>
  <si>
    <t>Итого с НДС %</t>
  </si>
  <si>
    <t>Итого с НДС 20% и с коэффициентом недофинансирования К=0,757164611</t>
  </si>
  <si>
    <t>Итого с НДС 20% и с коэффициентом недофинансирования К=0,909699233</t>
  </si>
  <si>
    <t>Итого с НДС 20% и с коэффициентом недофинансирования К=0,909704985</t>
  </si>
  <si>
    <t>Итого с НДС 20% и с коэффициентом недофинансирования К=0,909708157</t>
  </si>
  <si>
    <t>Итого с НДС 20% и с коэффициентом недофинансирования К=0,936545444</t>
  </si>
  <si>
    <t>Итого с НДС 20% и с коэффициентом недофинансирования К=0,936556634</t>
  </si>
  <si>
    <t>Итого с НДС 20% и с коэффициентом недофинансирования К=0,936555891</t>
  </si>
  <si>
    <t>Итого с НДС 20% и с коэффициентом недофинансирования К=0,93655575</t>
  </si>
  <si>
    <t>Итого с НДС 20%  и с коэффициентом недофинансирования К=0,936556354</t>
  </si>
  <si>
    <t xml:space="preserve">Итого с НДС 20% </t>
  </si>
  <si>
    <t>Итого с НДС 20%  и с коэффициентом недофинансирования К=0,936555719</t>
  </si>
  <si>
    <t>Итого с НДС 20%  и с коэффициентом недофинансирования К=0,936555258</t>
  </si>
  <si>
    <t>Итого с НДС 20% и с коэффициентом недофинансирования К=0,909804939</t>
  </si>
  <si>
    <t>Итого с НДС 20% и с коэффициентом недофинансирования К=0,993293284</t>
  </si>
  <si>
    <t>Итогос НДС 20% и с коэффициентом недофинансирования К=0,947912223</t>
  </si>
  <si>
    <t>Итого с НДС 20%  и с коэффициентом недофинансирования К=0,962241197</t>
  </si>
  <si>
    <t>Итого с НДС  20% и с коэффициентом недофинансирования К=0,964849056</t>
  </si>
  <si>
    <t>Итого с НДС 20%  и с коэффициентом недофинансирования К=0,960806638</t>
  </si>
  <si>
    <t>Итого с НДС 20%  и с коэффициентом недофинансирования К=0,962240756</t>
  </si>
  <si>
    <t>Итого с НДС 20% и с коэффициентом недофинансирования К=0,962241197</t>
  </si>
  <si>
    <t>Итого с НДС 20% и с коэффициентом недофинансирования К=0,885940376</t>
  </si>
  <si>
    <t>Приложение №1 к Техническому заданию</t>
  </si>
  <si>
    <t>Коэффициент снижения цены контракта</t>
  </si>
  <si>
    <t>Страна происхождения оборудования*</t>
  </si>
  <si>
    <t>ДС от</t>
  </si>
  <si>
    <t xml:space="preserve">Количество с учетом ДС </t>
  </si>
  <si>
    <t>Общая стоимость в ценах соответствующих лет, руб.</t>
  </si>
  <si>
    <t>Итого</t>
  </si>
  <si>
    <t>В т.ч. НДС 20%</t>
  </si>
  <si>
    <t>ВЫПОЛНЕНО</t>
  </si>
  <si>
    <t>ОСТАТОК</t>
  </si>
  <si>
    <t xml:space="preserve">Количество </t>
  </si>
  <si>
    <t>Общая стоимость, руб.</t>
  </si>
  <si>
    <t>Всего по контракту</t>
  </si>
  <si>
    <t>№1 от 22.07.2022</t>
  </si>
  <si>
    <t>№2 от 25.08.2022</t>
  </si>
  <si>
    <t>Форма</t>
  </si>
  <si>
    <t>%</t>
  </si>
  <si>
    <t>№3 от 25.09.2022</t>
  </si>
  <si>
    <t>№4 от 25.10.2022</t>
  </si>
  <si>
    <t>№5 от 30.11.2022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</si>
</sst>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0.0"/>
    <numFmt numFmtId="165" formatCode="0.000"/>
    <numFmt numFmtId="166" formatCode="#,##0.000000000"/>
    <numFmt numFmtId="168" formatCode="#,##0.00000000000"/>
    <numFmt numFmtId="169" formatCode="#,##0.0000000000000"/>
    <numFmt numFmtId="170" formatCode="General;\-General;"/>
    <numFmt numFmtId="171" formatCode="0.00000000000"/>
  </numFmts>
  <fonts count="26" x14ac:knownFonts="1">
    <font>
      <sz val="11"/>
      <color theme="1"/>
      <name val="Calibri"/>
      <family val="2"/>
      <charset val="204"/>
      <scheme val="minor"/>
    </font>
    <font>
      <sz val="11"/>
      <name val="Times New Roman"/>
      <family val="1"/>
      <charset val="204"/>
    </font>
    <font>
      <sz val="10"/>
      <name val="Arial Cyr"/>
      <charset val="204"/>
    </font>
    <font>
      <i/>
      <sz val="11"/>
      <name val="Times New Roman"/>
      <family val="1"/>
      <charset val="204"/>
    </font>
    <font>
      <b/>
      <sz val="11"/>
      <name val="Times New Roman"/>
      <family val="1"/>
      <charset val="204"/>
    </font>
    <font>
      <sz val="11"/>
      <color theme="1"/>
      <name val="Calibri"/>
      <family val="2"/>
      <charset val="204"/>
      <scheme val="minor"/>
    </font>
    <font>
      <sz val="10"/>
      <name val="ISOCPEUR"/>
      <family val="2"/>
      <charset val="204"/>
    </font>
    <font>
      <sz val="8"/>
      <name val="Verdana"/>
      <family val="2"/>
      <charset val="204"/>
    </font>
    <font>
      <sz val="11"/>
      <color theme="1"/>
      <name val="Times New Roman"/>
      <family val="2"/>
      <charset val="204"/>
    </font>
    <font>
      <sz val="11"/>
      <color theme="1"/>
      <name val="Times New Roman"/>
      <family val="1"/>
      <charset val="204"/>
    </font>
    <font>
      <b/>
      <sz val="11"/>
      <color theme="1"/>
      <name val="Times New Roman"/>
      <family val="1"/>
      <charset val="204"/>
    </font>
    <font>
      <b/>
      <sz val="11"/>
      <color rgb="FFFF0000"/>
      <name val="Times New Roman"/>
      <family val="1"/>
      <charset val="204"/>
    </font>
    <font>
      <sz val="11"/>
      <color rgb="FFFF0000"/>
      <name val="Times New Roman"/>
      <family val="1"/>
      <charset val="204"/>
    </font>
    <font>
      <b/>
      <sz val="11"/>
      <color theme="1"/>
      <name val="Calibri"/>
      <family val="2"/>
      <charset val="204"/>
      <scheme val="minor"/>
    </font>
    <font>
      <sz val="10"/>
      <name val="Times New Roman"/>
      <family val="1"/>
      <charset val="204"/>
    </font>
    <font>
      <sz val="10"/>
      <color theme="1"/>
      <name val="Times New Roman"/>
      <family val="1"/>
      <charset val="204"/>
    </font>
    <font>
      <b/>
      <sz val="10"/>
      <color theme="1"/>
      <name val="Times New Roman"/>
      <family val="1"/>
      <charset val="204"/>
    </font>
    <font>
      <b/>
      <sz val="10"/>
      <name val="Times New Roman"/>
      <family val="1"/>
      <charset val="204"/>
    </font>
    <font>
      <b/>
      <sz val="10"/>
      <color theme="1"/>
      <name val="Calibri"/>
      <family val="2"/>
      <charset val="204"/>
      <scheme val="minor"/>
    </font>
    <font>
      <sz val="10"/>
      <color theme="1"/>
      <name val="Calibri"/>
      <family val="2"/>
      <charset val="204"/>
      <scheme val="minor"/>
    </font>
    <font>
      <sz val="9"/>
      <name val="Times New Roman"/>
      <family val="1"/>
      <charset val="204"/>
    </font>
    <font>
      <b/>
      <sz val="9"/>
      <name val="Times New Roman"/>
      <family val="1"/>
      <charset val="204"/>
    </font>
    <font>
      <b/>
      <sz val="9"/>
      <color theme="1"/>
      <name val="Times New Roman"/>
      <family val="1"/>
      <charset val="204"/>
    </font>
    <font>
      <b/>
      <sz val="11"/>
      <color rgb="FF66FF66"/>
      <name val="Times New Roman"/>
      <family val="1"/>
      <charset val="204"/>
    </font>
    <font>
      <b/>
      <sz val="10"/>
      <name val="Arial"/>
      <family val="2"/>
      <charset val="204"/>
    </font>
    <font>
      <b/>
      <sz val="8"/>
      <color theme="1"/>
      <name val="Times New Roman"/>
      <family val="1"/>
      <charset val="204"/>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1"/>
        <bgColor indexed="64"/>
      </patternFill>
    </fill>
    <fill>
      <patternFill patternType="solid">
        <fgColor theme="6" tint="0.79998168889431442"/>
        <bgColor indexed="64"/>
      </patternFill>
    </fill>
    <fill>
      <patternFill patternType="solid">
        <fgColor rgb="FF66FF66"/>
        <bgColor indexed="64"/>
      </patternFill>
    </fill>
    <fill>
      <patternFill patternType="solid">
        <fgColor theme="6" tint="0.39997558519241921"/>
        <bgColor indexed="64"/>
      </patternFill>
    </fill>
    <fill>
      <patternFill patternType="solid">
        <fgColor rgb="FFFFFFCC"/>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10">
    <xf numFmtId="0" fontId="0" fillId="0" borderId="0"/>
    <xf numFmtId="0" fontId="2" fillId="0" borderId="0"/>
    <xf numFmtId="0" fontId="7" fillId="0" borderId="0">
      <alignment vertical="top"/>
      <protection locked="0"/>
    </xf>
    <xf numFmtId="0" fontId="6" fillId="0" borderId="0"/>
    <xf numFmtId="0" fontId="5" fillId="0" borderId="0"/>
    <xf numFmtId="0" fontId="8"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cellStyleXfs>
  <cellXfs count="253">
    <xf numFmtId="0" fontId="0" fillId="0" borderId="0" xfId="0"/>
    <xf numFmtId="0" fontId="1" fillId="0" borderId="1" xfId="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1"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 xfId="1" applyFont="1" applyFill="1" applyBorder="1" applyAlignment="1">
      <alignment horizontal="left"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vertical="top" wrapText="1"/>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1"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1" xfId="0" applyNumberFormat="1" applyFont="1" applyFill="1" applyBorder="1" applyAlignment="1">
      <alignment horizontal="center" vertical="center"/>
    </xf>
    <xf numFmtId="0" fontId="1" fillId="0" borderId="0" xfId="0" applyFont="1" applyFill="1"/>
    <xf numFmtId="49" fontId="1" fillId="0" borderId="4" xfId="0" applyNumberFormat="1" applyFont="1" applyFill="1" applyBorder="1" applyAlignment="1">
      <alignment horizontal="center" vertical="center"/>
    </xf>
    <xf numFmtId="0" fontId="1" fillId="0" borderId="0" xfId="0" applyFont="1" applyFill="1" applyAlignment="1">
      <alignment horizontal="center" vertical="center"/>
    </xf>
    <xf numFmtId="49" fontId="1" fillId="0" borderId="1" xfId="0" applyNumberFormat="1" applyFont="1" applyFill="1" applyBorder="1" applyAlignment="1">
      <alignment horizontal="center" vertical="center"/>
    </xf>
    <xf numFmtId="0" fontId="1" fillId="0" borderId="1" xfId="0" applyFont="1" applyFill="1" applyBorder="1" applyAlignment="1">
      <alignment wrapText="1"/>
    </xf>
    <xf numFmtId="0" fontId="1" fillId="0" borderId="1" xfId="0" applyFont="1" applyFill="1" applyBorder="1" applyAlignment="1">
      <alignment horizontal="center"/>
    </xf>
    <xf numFmtId="0" fontId="4" fillId="0" borderId="1" xfId="0" applyFont="1" applyFill="1" applyBorder="1" applyAlignment="1">
      <alignment vertical="center" wrapText="1"/>
    </xf>
    <xf numFmtId="0" fontId="9" fillId="0" borderId="1" xfId="0" applyFont="1" applyFill="1" applyBorder="1"/>
    <xf numFmtId="3" fontId="11" fillId="0" borderId="1" xfId="0" applyNumberFormat="1" applyFont="1" applyFill="1" applyBorder="1"/>
    <xf numFmtId="3" fontId="9" fillId="0" borderId="1" xfId="0" applyNumberFormat="1" applyFont="1" applyFill="1" applyBorder="1"/>
    <xf numFmtId="166" fontId="9" fillId="0" borderId="1" xfId="0" applyNumberFormat="1" applyFont="1" applyFill="1" applyBorder="1"/>
    <xf numFmtId="3" fontId="10" fillId="0" borderId="1" xfId="0" applyNumberFormat="1" applyFont="1" applyFill="1" applyBorder="1"/>
    <xf numFmtId="0" fontId="4" fillId="0" borderId="1" xfId="0" applyFont="1" applyFill="1" applyBorder="1"/>
    <xf numFmtId="49" fontId="1" fillId="0" borderId="0" xfId="0" applyNumberFormat="1" applyFont="1" applyFill="1" applyAlignment="1">
      <alignment horizontal="center" vertical="center"/>
    </xf>
    <xf numFmtId="0" fontId="4" fillId="0" borderId="2" xfId="0" applyFont="1" applyFill="1" applyBorder="1" applyAlignment="1">
      <alignment horizontal="center" wrapText="1"/>
    </xf>
    <xf numFmtId="0" fontId="4" fillId="0" borderId="6"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3" fillId="0" borderId="1" xfId="0" applyFont="1" applyFill="1" applyBorder="1" applyAlignment="1">
      <alignment horizontal="left" vertical="center" wrapText="1"/>
    </xf>
    <xf numFmtId="3" fontId="1" fillId="0" borderId="6" xfId="0" applyNumberFormat="1" applyFont="1" applyFill="1" applyBorder="1" applyAlignment="1">
      <alignment horizontal="center" vertical="center" wrapText="1"/>
    </xf>
    <xf numFmtId="3" fontId="4" fillId="0" borderId="1" xfId="0" applyNumberFormat="1" applyFont="1" applyFill="1" applyBorder="1" applyAlignment="1">
      <alignment horizontal="center" vertical="center" wrapText="1"/>
    </xf>
    <xf numFmtId="3" fontId="1" fillId="0" borderId="1" xfId="0" applyNumberFormat="1" applyFont="1" applyFill="1" applyBorder="1" applyAlignment="1">
      <alignment horizontal="center" vertical="center"/>
    </xf>
    <xf numFmtId="3" fontId="4" fillId="0" borderId="1" xfId="0"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2" xfId="0" applyFont="1" applyFill="1" applyBorder="1" applyAlignment="1">
      <alignment horizontal="center" vertical="center" wrapText="1"/>
    </xf>
    <xf numFmtId="0" fontId="1" fillId="0" borderId="2" xfId="1" applyFont="1" applyFill="1" applyBorder="1" applyAlignment="1">
      <alignment horizontal="left" vertical="center" wrapText="1"/>
    </xf>
    <xf numFmtId="0" fontId="4" fillId="0" borderId="1" xfId="0" applyFont="1" applyFill="1" applyBorder="1" applyAlignment="1">
      <alignment wrapText="1"/>
    </xf>
    <xf numFmtId="0" fontId="4" fillId="0" borderId="1" xfId="0" applyFont="1" applyFill="1" applyBorder="1" applyAlignment="1">
      <alignment horizontal="center" vertical="center"/>
    </xf>
    <xf numFmtId="0" fontId="3" fillId="0" borderId="1" xfId="0" applyFont="1" applyFill="1" applyBorder="1" applyAlignment="1">
      <alignment vertical="center" wrapText="1"/>
    </xf>
    <xf numFmtId="0" fontId="4" fillId="0" borderId="1" xfId="0" applyFont="1" applyFill="1" applyBorder="1" applyAlignment="1">
      <alignment horizontal="center"/>
    </xf>
    <xf numFmtId="49" fontId="12" fillId="0" borderId="1" xfId="0" applyNumberFormat="1" applyFont="1" applyFill="1" applyBorder="1" applyAlignment="1">
      <alignment horizontal="center" vertical="center"/>
    </xf>
    <xf numFmtId="0" fontId="1" fillId="0" borderId="1" xfId="0" applyFont="1" applyFill="1" applyBorder="1" applyAlignment="1">
      <alignment vertical="center" wrapText="1"/>
    </xf>
    <xf numFmtId="0" fontId="1" fillId="0" borderId="1" xfId="0" applyFont="1" applyFill="1" applyBorder="1"/>
    <xf numFmtId="0" fontId="1" fillId="0" borderId="1" xfId="0" applyFont="1" applyFill="1" applyBorder="1" applyAlignment="1">
      <alignment vertical="center"/>
    </xf>
    <xf numFmtId="0" fontId="1" fillId="0" borderId="0" xfId="0" applyFont="1" applyFill="1" applyAlignment="1">
      <alignment horizontal="center"/>
    </xf>
    <xf numFmtId="0" fontId="4" fillId="0" borderId="1" xfId="1" applyFont="1" applyFill="1" applyBorder="1" applyAlignment="1">
      <alignment horizontal="left" vertical="center" wrapText="1"/>
    </xf>
    <xf numFmtId="0" fontId="4" fillId="2" borderId="2" xfId="0" applyFont="1" applyFill="1" applyBorder="1" applyAlignment="1">
      <alignment horizontal="center" vertical="center" wrapText="1"/>
    </xf>
    <xf numFmtId="3" fontId="4" fillId="2" borderId="6" xfId="0" applyNumberFormat="1"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0" fontId="4" fillId="2" borderId="1" xfId="0" applyFont="1" applyFill="1" applyBorder="1" applyAlignment="1">
      <alignment vertical="top" wrapText="1"/>
    </xf>
    <xf numFmtId="3" fontId="4" fillId="2" borderId="1" xfId="0" applyNumberFormat="1" applyFont="1" applyFill="1" applyBorder="1" applyAlignment="1">
      <alignment horizontal="center" vertical="center"/>
    </xf>
    <xf numFmtId="0" fontId="1" fillId="2" borderId="1" xfId="1"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49" fontId="4" fillId="2" borderId="1" xfId="0" applyNumberFormat="1" applyFont="1" applyFill="1" applyBorder="1" applyAlignment="1">
      <alignment horizontal="left" vertical="center" wrapText="1"/>
    </xf>
    <xf numFmtId="0" fontId="4" fillId="2" borderId="1" xfId="0" applyFont="1" applyFill="1" applyBorder="1" applyAlignment="1">
      <alignment vertical="center" wrapText="1"/>
    </xf>
    <xf numFmtId="0" fontId="4" fillId="2" borderId="1" xfId="0" applyFont="1" applyFill="1" applyBorder="1" applyAlignment="1">
      <alignment wrapText="1"/>
    </xf>
    <xf numFmtId="0" fontId="4" fillId="0" borderId="0" xfId="0" applyFont="1" applyFill="1"/>
    <xf numFmtId="4" fontId="4" fillId="0" borderId="1" xfId="0" applyNumberFormat="1" applyFont="1" applyFill="1" applyBorder="1" applyAlignment="1">
      <alignment horizontal="center" vertical="center"/>
    </xf>
    <xf numFmtId="0" fontId="14" fillId="4" borderId="1" xfId="0" applyNumberFormat="1" applyFont="1" applyFill="1" applyBorder="1" applyAlignment="1" applyProtection="1">
      <alignment horizontal="center" vertical="center" wrapText="1"/>
      <protection locked="0"/>
    </xf>
    <xf numFmtId="3" fontId="14" fillId="5" borderId="2" xfId="0" applyNumberFormat="1" applyFont="1" applyFill="1" applyBorder="1" applyAlignment="1" applyProtection="1">
      <alignment horizontal="center" vertical="center"/>
    </xf>
    <xf numFmtId="49" fontId="9" fillId="0" borderId="1" xfId="0" applyNumberFormat="1" applyFont="1" applyBorder="1" applyAlignment="1">
      <alignment horizontal="center" vertical="center"/>
    </xf>
    <xf numFmtId="0" fontId="1" fillId="6" borderId="1" xfId="1" applyFont="1" applyFill="1" applyBorder="1" applyAlignment="1">
      <alignment horizontal="left" vertical="top" wrapText="1"/>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7" borderId="1" xfId="0" applyFont="1" applyFill="1" applyBorder="1" applyAlignment="1">
      <alignment horizontal="center" vertical="center" wrapText="1"/>
    </xf>
    <xf numFmtId="3" fontId="9" fillId="0" borderId="1" xfId="0" applyNumberFormat="1" applyFont="1" applyBorder="1" applyAlignment="1">
      <alignment horizontal="center" vertical="center" wrapText="1"/>
    </xf>
    <xf numFmtId="0" fontId="0" fillId="0" borderId="1" xfId="0" applyBorder="1"/>
    <xf numFmtId="3" fontId="15" fillId="0" borderId="1" xfId="0" applyNumberFormat="1" applyFont="1" applyBorder="1" applyAlignment="1" applyProtection="1">
      <alignment horizontal="center" vertical="center"/>
    </xf>
    <xf numFmtId="0" fontId="14" fillId="8" borderId="1" xfId="0" applyNumberFormat="1" applyFont="1" applyFill="1" applyBorder="1" applyAlignment="1" applyProtection="1">
      <alignment horizontal="center" vertical="center"/>
    </xf>
    <xf numFmtId="3" fontId="14" fillId="8" borderId="1" xfId="0" applyNumberFormat="1" applyFont="1" applyFill="1" applyBorder="1" applyAlignment="1" applyProtection="1">
      <alignment horizontal="center" vertical="center"/>
    </xf>
    <xf numFmtId="0" fontId="14" fillId="9" borderId="1" xfId="0" applyNumberFormat="1" applyFont="1" applyFill="1" applyBorder="1" applyAlignment="1" applyProtection="1">
      <alignment horizontal="center" vertical="center"/>
    </xf>
    <xf numFmtId="3" fontId="14" fillId="9" borderId="1" xfId="0" applyNumberFormat="1" applyFont="1" applyFill="1" applyBorder="1" applyAlignment="1" applyProtection="1">
      <alignment horizontal="center" vertical="center"/>
    </xf>
    <xf numFmtId="0" fontId="10" fillId="4"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7" borderId="1" xfId="0" applyFont="1" applyFill="1" applyBorder="1" applyAlignment="1">
      <alignment horizontal="center" vertical="center" wrapText="1"/>
    </xf>
    <xf numFmtId="3" fontId="10" fillId="5" borderId="1" xfId="0" applyNumberFormat="1" applyFont="1" applyFill="1" applyBorder="1" applyAlignment="1">
      <alignment horizontal="center" vertical="center" wrapText="1"/>
    </xf>
    <xf numFmtId="3" fontId="10" fillId="0" borderId="1" xfId="0" applyNumberFormat="1" applyFont="1" applyBorder="1" applyAlignment="1">
      <alignment horizontal="center" vertical="center" wrapText="1"/>
    </xf>
    <xf numFmtId="0" fontId="17" fillId="8" borderId="1" xfId="0" applyNumberFormat="1" applyFont="1" applyFill="1" applyBorder="1" applyAlignment="1" applyProtection="1">
      <alignment horizontal="center" vertical="center"/>
    </xf>
    <xf numFmtId="0" fontId="17" fillId="9" borderId="1" xfId="0" applyNumberFormat="1" applyFont="1" applyFill="1" applyBorder="1" applyAlignment="1" applyProtection="1">
      <alignment horizontal="center" vertical="center"/>
    </xf>
    <xf numFmtId="0" fontId="1" fillId="6" borderId="1" xfId="0" applyFont="1" applyFill="1" applyBorder="1" applyAlignment="1">
      <alignment vertical="top" wrapText="1"/>
    </xf>
    <xf numFmtId="0" fontId="15" fillId="8" borderId="1" xfId="0" applyNumberFormat="1" applyFont="1" applyFill="1" applyBorder="1" applyAlignment="1" applyProtection="1">
      <alignment horizontal="center" vertical="center" wrapText="1"/>
    </xf>
    <xf numFmtId="0" fontId="15" fillId="9" borderId="1" xfId="0" applyNumberFormat="1" applyFont="1" applyFill="1" applyBorder="1" applyAlignment="1" applyProtection="1">
      <alignment horizontal="center" vertical="center" wrapText="1"/>
    </xf>
    <xf numFmtId="1" fontId="14" fillId="0" borderId="1" xfId="0" applyNumberFormat="1" applyFont="1" applyFill="1" applyBorder="1" applyAlignment="1" applyProtection="1">
      <alignment horizontal="center" vertical="center"/>
      <protection locked="0"/>
    </xf>
    <xf numFmtId="1" fontId="14" fillId="0" borderId="1" xfId="0" applyNumberFormat="1" applyFont="1" applyFill="1" applyBorder="1" applyAlignment="1" applyProtection="1">
      <alignment horizontal="center" vertical="center" wrapText="1"/>
    </xf>
    <xf numFmtId="1" fontId="15" fillId="8" borderId="1" xfId="0" applyNumberFormat="1" applyFont="1" applyFill="1" applyBorder="1" applyAlignment="1" applyProtection="1">
      <alignment horizontal="center" vertical="center" wrapText="1"/>
    </xf>
    <xf numFmtId="1" fontId="15" fillId="9" borderId="1" xfId="0" applyNumberFormat="1" applyFont="1" applyFill="1" applyBorder="1" applyAlignment="1" applyProtection="1">
      <alignment horizontal="center" vertical="center" wrapText="1"/>
    </xf>
    <xf numFmtId="0" fontId="0" fillId="8" borderId="1" xfId="0" applyFill="1" applyBorder="1"/>
    <xf numFmtId="0" fontId="0" fillId="9" borderId="1" xfId="0" applyFill="1" applyBorder="1"/>
    <xf numFmtId="0" fontId="1" fillId="3" borderId="0" xfId="0" applyFont="1" applyFill="1" applyAlignment="1">
      <alignment horizontal="center" vertical="center"/>
    </xf>
    <xf numFmtId="0" fontId="1" fillId="3" borderId="0" xfId="0" applyFont="1" applyFill="1"/>
    <xf numFmtId="0" fontId="1" fillId="4" borderId="0" xfId="0" applyFont="1" applyFill="1" applyAlignment="1">
      <alignment horizontal="center" vertical="center"/>
    </xf>
    <xf numFmtId="0" fontId="1" fillId="4" borderId="0" xfId="0" applyFont="1" applyFill="1"/>
    <xf numFmtId="0" fontId="1" fillId="5" borderId="0" xfId="0" applyFont="1" applyFill="1" applyAlignment="1">
      <alignment vertical="center"/>
    </xf>
    <xf numFmtId="0" fontId="4" fillId="5" borderId="6" xfId="0" applyFont="1" applyFill="1" applyBorder="1" applyAlignment="1">
      <alignment vertical="center"/>
    </xf>
    <xf numFmtId="165" fontId="4" fillId="5" borderId="2" xfId="0" applyNumberFormat="1" applyFont="1" applyFill="1" applyBorder="1" applyAlignment="1">
      <alignment horizontal="center" vertical="center"/>
    </xf>
    <xf numFmtId="165" fontId="1" fillId="5" borderId="2" xfId="0" applyNumberFormat="1" applyFont="1" applyFill="1" applyBorder="1" applyAlignment="1">
      <alignment horizontal="center" vertical="center"/>
    </xf>
    <xf numFmtId="4" fontId="1" fillId="5" borderId="2" xfId="0" applyNumberFormat="1" applyFont="1" applyFill="1" applyBorder="1" applyAlignment="1">
      <alignment horizontal="center" vertical="center"/>
    </xf>
    <xf numFmtId="4" fontId="4" fillId="5" borderId="2" xfId="0" applyNumberFormat="1" applyFont="1" applyFill="1" applyBorder="1" applyAlignment="1">
      <alignment horizontal="center" vertical="center"/>
    </xf>
    <xf numFmtId="0" fontId="1" fillId="5" borderId="1" xfId="0" applyFont="1" applyFill="1" applyBorder="1"/>
    <xf numFmtId="0" fontId="1" fillId="5" borderId="0" xfId="0" applyFont="1" applyFill="1" applyAlignment="1">
      <alignment horizontal="center" vertical="center"/>
    </xf>
    <xf numFmtId="0" fontId="1" fillId="5" borderId="0" xfId="0" applyFont="1" applyFill="1"/>
    <xf numFmtId="0" fontId="1" fillId="7" borderId="0" xfId="0" applyFont="1" applyFill="1" applyAlignment="1">
      <alignment vertical="center"/>
    </xf>
    <xf numFmtId="0" fontId="4" fillId="7" borderId="2" xfId="0" applyFont="1" applyFill="1" applyBorder="1" applyAlignment="1">
      <alignment vertical="center"/>
    </xf>
    <xf numFmtId="4" fontId="1" fillId="7" borderId="2" xfId="0" applyNumberFormat="1" applyFont="1" applyFill="1" applyBorder="1" applyAlignment="1">
      <alignment horizontal="center" vertical="center"/>
    </xf>
    <xf numFmtId="165" fontId="1"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4" fontId="4" fillId="7" borderId="2" xfId="0" applyNumberFormat="1" applyFont="1" applyFill="1" applyBorder="1" applyAlignment="1">
      <alignment horizontal="center" vertical="center"/>
    </xf>
    <xf numFmtId="0" fontId="1" fillId="7" borderId="1" xfId="0" applyFont="1" applyFill="1" applyBorder="1"/>
    <xf numFmtId="0" fontId="1" fillId="7" borderId="0" xfId="0" applyFont="1" applyFill="1" applyAlignment="1">
      <alignment horizontal="center" vertical="center"/>
    </xf>
    <xf numFmtId="0" fontId="1" fillId="7" borderId="0" xfId="0" applyFont="1" applyFill="1"/>
    <xf numFmtId="2" fontId="1" fillId="4" borderId="0" xfId="0" applyNumberFormat="1" applyFont="1" applyFill="1" applyAlignment="1">
      <alignment horizontal="center" vertical="center"/>
    </xf>
    <xf numFmtId="1" fontId="4" fillId="4"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xf>
    <xf numFmtId="2" fontId="1" fillId="4" borderId="2" xfId="0" applyNumberFormat="1" applyFont="1" applyFill="1" applyBorder="1" applyAlignment="1">
      <alignment horizontal="center" vertical="center"/>
    </xf>
    <xf numFmtId="0" fontId="1" fillId="4" borderId="2" xfId="0" applyFont="1" applyFill="1" applyBorder="1" applyAlignment="1">
      <alignment horizontal="center" vertical="center" wrapText="1"/>
    </xf>
    <xf numFmtId="1" fontId="1" fillId="4" borderId="2" xfId="0" applyNumberFormat="1" applyFont="1" applyFill="1" applyBorder="1" applyAlignment="1">
      <alignment horizontal="center" vertical="center" wrapText="1"/>
    </xf>
    <xf numFmtId="0" fontId="4" fillId="4" borderId="2" xfId="0" applyFont="1" applyFill="1" applyBorder="1" applyAlignment="1">
      <alignment horizontal="center" vertical="center" wrapText="1"/>
    </xf>
    <xf numFmtId="2" fontId="1" fillId="4" borderId="1" xfId="0" applyNumberFormat="1" applyFont="1" applyFill="1" applyBorder="1" applyAlignment="1">
      <alignment horizontal="center" vertical="center"/>
    </xf>
    <xf numFmtId="0" fontId="4" fillId="4" borderId="1" xfId="0" applyFont="1" applyFill="1" applyBorder="1" applyAlignment="1">
      <alignment horizontal="center" vertical="center" wrapText="1"/>
    </xf>
    <xf numFmtId="1" fontId="1" fillId="4" borderId="1" xfId="0" applyNumberFormat="1" applyFont="1" applyFill="1" applyBorder="1" applyAlignment="1">
      <alignment horizontal="center" vertical="center"/>
    </xf>
    <xf numFmtId="1" fontId="1" fillId="4" borderId="2" xfId="0" applyNumberFormat="1" applyFont="1" applyFill="1" applyBorder="1" applyAlignment="1">
      <alignment horizontal="center" vertical="center"/>
    </xf>
    <xf numFmtId="164" fontId="1" fillId="4" borderId="2" xfId="0" applyNumberFormat="1" applyFont="1" applyFill="1" applyBorder="1" applyAlignment="1">
      <alignment horizontal="center" vertical="center"/>
    </xf>
    <xf numFmtId="1" fontId="1" fillId="4" borderId="1" xfId="0" applyNumberFormat="1" applyFont="1" applyFill="1" applyBorder="1" applyAlignment="1">
      <alignment horizontal="center" vertical="center" wrapText="1"/>
    </xf>
    <xf numFmtId="164" fontId="1"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1" applyFont="1" applyFill="1" applyBorder="1" applyAlignment="1">
      <alignment horizontal="center" vertical="center"/>
    </xf>
    <xf numFmtId="2" fontId="1" fillId="3" borderId="0" xfId="0" applyNumberFormat="1" applyFont="1" applyFill="1" applyAlignment="1">
      <alignment horizontal="center" vertical="center"/>
    </xf>
    <xf numFmtId="1" fontId="4" fillId="3" borderId="2" xfId="0" applyNumberFormat="1" applyFont="1" applyFill="1" applyBorder="1" applyAlignment="1">
      <alignment horizontal="center" vertical="center"/>
    </xf>
    <xf numFmtId="2" fontId="4" fillId="3" borderId="2" xfId="0" applyNumberFormat="1" applyFont="1" applyFill="1" applyBorder="1" applyAlignment="1">
      <alignment horizontal="center" vertical="center"/>
    </xf>
    <xf numFmtId="1" fontId="1" fillId="3" borderId="2" xfId="0" applyNumberFormat="1" applyFont="1" applyFill="1" applyBorder="1" applyAlignment="1">
      <alignment horizontal="center" vertical="center"/>
    </xf>
    <xf numFmtId="2" fontId="1" fillId="3" borderId="2" xfId="0" applyNumberFormat="1" applyFont="1" applyFill="1" applyBorder="1" applyAlignment="1">
      <alignment horizontal="center" vertical="center"/>
    </xf>
    <xf numFmtId="164" fontId="1" fillId="3" borderId="2" xfId="0" applyNumberFormat="1" applyFont="1" applyFill="1" applyBorder="1" applyAlignment="1">
      <alignment horizontal="center" vertical="center"/>
    </xf>
    <xf numFmtId="1" fontId="1" fillId="3" borderId="2"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3" fontId="1" fillId="3" borderId="2" xfId="0" applyNumberFormat="1" applyFont="1" applyFill="1" applyBorder="1" applyAlignment="1">
      <alignment horizontal="center" vertical="center" wrapText="1"/>
    </xf>
    <xf numFmtId="3" fontId="1" fillId="3" borderId="2" xfId="0" applyNumberFormat="1" applyFont="1" applyFill="1" applyBorder="1" applyAlignment="1">
      <alignment horizontal="center" vertical="center"/>
    </xf>
    <xf numFmtId="0" fontId="4" fillId="3" borderId="2"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2" xfId="1" applyFont="1" applyFill="1" applyBorder="1" applyAlignment="1">
      <alignment horizontal="center" vertical="center"/>
    </xf>
    <xf numFmtId="2" fontId="1" fillId="3" borderId="1" xfId="0" applyNumberFormat="1" applyFont="1" applyFill="1" applyBorder="1" applyAlignment="1">
      <alignment horizontal="center" vertical="center"/>
    </xf>
    <xf numFmtId="0" fontId="4" fillId="3" borderId="1" xfId="0" applyFont="1" applyFill="1" applyBorder="1" applyAlignment="1">
      <alignment horizontal="center" vertical="center" wrapText="1"/>
    </xf>
    <xf numFmtId="3" fontId="4" fillId="0" borderId="5" xfId="0" applyNumberFormat="1" applyFont="1" applyFill="1" applyBorder="1" applyAlignment="1">
      <alignment horizontal="center" vertical="center" wrapText="1"/>
    </xf>
    <xf numFmtId="3" fontId="14" fillId="10" borderId="2" xfId="0" applyNumberFormat="1" applyFont="1" applyFill="1" applyBorder="1" applyAlignment="1" applyProtection="1">
      <alignment horizontal="center" vertical="center"/>
    </xf>
    <xf numFmtId="4" fontId="10" fillId="0" borderId="1" xfId="0" applyNumberFormat="1" applyFont="1" applyBorder="1" applyAlignment="1">
      <alignment horizontal="center" vertical="center" wrapText="1"/>
    </xf>
    <xf numFmtId="4" fontId="10" fillId="5" borderId="1" xfId="0" applyNumberFormat="1" applyFont="1" applyFill="1" applyBorder="1" applyAlignment="1">
      <alignment horizontal="center" vertical="center" wrapText="1"/>
    </xf>
    <xf numFmtId="4" fontId="14" fillId="10" borderId="2" xfId="0" applyNumberFormat="1" applyFont="1" applyFill="1" applyBorder="1" applyAlignment="1" applyProtection="1">
      <alignment horizontal="center" vertical="center"/>
    </xf>
    <xf numFmtId="4" fontId="4" fillId="5" borderId="9" xfId="0" applyNumberFormat="1" applyFont="1" applyFill="1" applyBorder="1" applyAlignment="1">
      <alignment horizontal="center" vertical="center"/>
    </xf>
    <xf numFmtId="4" fontId="10" fillId="10" borderId="1" xfId="0" applyNumberFormat="1" applyFont="1" applyFill="1" applyBorder="1" applyAlignment="1">
      <alignment horizontal="center" vertical="center" wrapText="1"/>
    </xf>
    <xf numFmtId="0" fontId="1" fillId="5" borderId="0" xfId="0" applyFont="1" applyFill="1" applyAlignment="1">
      <alignment horizontal="center"/>
    </xf>
    <xf numFmtId="0" fontId="15" fillId="0" borderId="1" xfId="0" applyFont="1" applyFill="1" applyBorder="1" applyAlignment="1" applyProtection="1">
      <alignment horizontal="center" vertical="center" wrapText="1"/>
    </xf>
    <xf numFmtId="0" fontId="15" fillId="9" borderId="1" xfId="0" applyFont="1" applyFill="1" applyBorder="1" applyAlignment="1" applyProtection="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13" fillId="0" borderId="1" xfId="0" applyFont="1" applyBorder="1" applyAlignment="1">
      <alignment horizontal="center" vertical="center"/>
    </xf>
    <xf numFmtId="4" fontId="16" fillId="5" borderId="1" xfId="0" applyNumberFormat="1" applyFont="1" applyFill="1" applyBorder="1" applyAlignment="1">
      <alignment horizontal="center" vertical="center" wrapText="1"/>
    </xf>
    <xf numFmtId="0" fontId="18" fillId="0" borderId="1" xfId="0" applyFont="1" applyBorder="1" applyAlignment="1">
      <alignment horizontal="center" vertical="center"/>
    </xf>
    <xf numFmtId="0" fontId="19" fillId="0" borderId="1" xfId="0" applyFont="1" applyBorder="1" applyAlignment="1">
      <alignment horizontal="center" vertical="center"/>
    </xf>
    <xf numFmtId="4" fontId="14" fillId="4" borderId="2" xfId="0" applyNumberFormat="1" applyFont="1" applyFill="1" applyBorder="1" applyAlignment="1" applyProtection="1">
      <alignment horizontal="center" vertical="center"/>
    </xf>
    <xf numFmtId="4" fontId="16" fillId="4" borderId="1" xfId="0" applyNumberFormat="1" applyFont="1" applyFill="1" applyBorder="1" applyAlignment="1">
      <alignment horizontal="center" vertical="center" wrapText="1"/>
    </xf>
    <xf numFmtId="0" fontId="14" fillId="4" borderId="1" xfId="0" applyFont="1" applyFill="1" applyBorder="1"/>
    <xf numFmtId="4" fontId="17" fillId="4" borderId="9" xfId="0" applyNumberFormat="1" applyFont="1" applyFill="1" applyBorder="1" applyAlignment="1">
      <alignment horizontal="center" vertical="center"/>
    </xf>
    <xf numFmtId="4" fontId="14" fillId="5" borderId="2" xfId="0" applyNumberFormat="1" applyFont="1" applyFill="1" applyBorder="1" applyAlignment="1" applyProtection="1">
      <alignment horizontal="center" vertical="center"/>
    </xf>
    <xf numFmtId="4" fontId="14" fillId="8" borderId="1" xfId="0" applyNumberFormat="1" applyFont="1" applyFill="1" applyBorder="1" applyAlignment="1" applyProtection="1">
      <alignment horizontal="center" vertical="center"/>
    </xf>
    <xf numFmtId="4" fontId="17" fillId="8" borderId="1" xfId="0" applyNumberFormat="1" applyFont="1" applyFill="1" applyBorder="1" applyAlignment="1" applyProtection="1">
      <alignment horizontal="center" vertical="center"/>
    </xf>
    <xf numFmtId="4" fontId="14" fillId="9" borderId="1" xfId="0" applyNumberFormat="1" applyFont="1" applyFill="1" applyBorder="1" applyAlignment="1" applyProtection="1">
      <alignment horizontal="center" vertical="center"/>
    </xf>
    <xf numFmtId="4" fontId="17" fillId="9" borderId="1" xfId="0" applyNumberFormat="1" applyFont="1" applyFill="1" applyBorder="1" applyAlignment="1" applyProtection="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xf numFmtId="0" fontId="0" fillId="9" borderId="2" xfId="0" applyFill="1" applyBorder="1"/>
    <xf numFmtId="0" fontId="4" fillId="0" borderId="1" xfId="0" applyFont="1" applyFill="1" applyBorder="1" applyAlignment="1">
      <alignment horizontal="center" wrapText="1"/>
    </xf>
    <xf numFmtId="0" fontId="1" fillId="0" borderId="1" xfId="0" applyFont="1" applyFill="1" applyBorder="1" applyAlignment="1">
      <alignment horizontal="center" wrapText="1"/>
    </xf>
    <xf numFmtId="2" fontId="1" fillId="4" borderId="1" xfId="0" applyNumberFormat="1" applyFont="1" applyFill="1" applyBorder="1" applyAlignment="1">
      <alignment horizontal="center" vertical="center" wrapText="1"/>
    </xf>
    <xf numFmtId="2" fontId="1" fillId="3" borderId="1" xfId="0" applyNumberFormat="1" applyFont="1" applyFill="1" applyBorder="1" applyAlignment="1">
      <alignment horizontal="center" vertical="center" wrapText="1"/>
    </xf>
    <xf numFmtId="0" fontId="1" fillId="7" borderId="1" xfId="0" applyFont="1" applyFill="1" applyBorder="1" applyAlignment="1">
      <alignment horizontal="center" wrapText="1"/>
    </xf>
    <xf numFmtId="0" fontId="4" fillId="7"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 fontId="4" fillId="4" borderId="1" xfId="0" applyNumberFormat="1" applyFont="1" applyFill="1" applyBorder="1" applyAlignment="1">
      <alignment horizontal="center" vertical="center"/>
    </xf>
    <xf numFmtId="49" fontId="20" fillId="0" borderId="1" xfId="0" applyNumberFormat="1" applyFont="1" applyFill="1" applyBorder="1" applyAlignment="1">
      <alignment horizontal="center" vertical="center"/>
    </xf>
    <xf numFmtId="0" fontId="21" fillId="0" borderId="1" xfId="0" applyFont="1" applyFill="1" applyBorder="1" applyAlignment="1">
      <alignment horizontal="center" vertical="center" wrapText="1"/>
    </xf>
    <xf numFmtId="2" fontId="21" fillId="4" borderId="1" xfId="0" applyNumberFormat="1" applyFont="1" applyFill="1" applyBorder="1" applyAlignment="1">
      <alignment horizontal="center" vertical="center" wrapText="1"/>
    </xf>
    <xf numFmtId="0" fontId="22" fillId="3" borderId="1"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1" fillId="7" borderId="1" xfId="0" applyFont="1" applyFill="1" applyBorder="1" applyAlignment="1">
      <alignment horizontal="center" vertical="center" wrapText="1"/>
    </xf>
    <xf numFmtId="4" fontId="23" fillId="11" borderId="9" xfId="0" applyNumberFormat="1" applyFont="1" applyFill="1" applyBorder="1" applyAlignment="1">
      <alignment horizontal="center" vertical="center"/>
    </xf>
    <xf numFmtId="0" fontId="4" fillId="0" borderId="2" xfId="0" applyFont="1" applyFill="1" applyBorder="1" applyAlignment="1">
      <alignment horizontal="center" vertical="center" wrapText="1"/>
    </xf>
    <xf numFmtId="0" fontId="10" fillId="4" borderId="2" xfId="0" applyFont="1" applyFill="1" applyBorder="1" applyAlignment="1">
      <alignment horizontal="center" vertical="center"/>
    </xf>
    <xf numFmtId="0" fontId="10" fillId="3" borderId="2" xfId="0" applyFont="1" applyFill="1" applyBorder="1" applyAlignment="1">
      <alignment horizontal="center" vertical="center"/>
    </xf>
    <xf numFmtId="0" fontId="10" fillId="7" borderId="2" xfId="0" applyFont="1" applyFill="1" applyBorder="1" applyAlignment="1">
      <alignment horizontal="center" vertical="center" wrapText="1"/>
    </xf>
    <xf numFmtId="168" fontId="15" fillId="0" borderId="1" xfId="0" applyNumberFormat="1" applyFont="1" applyBorder="1" applyAlignment="1" applyProtection="1">
      <alignment horizontal="center" vertical="center"/>
    </xf>
    <xf numFmtId="169" fontId="15" fillId="0" borderId="1" xfId="0" applyNumberFormat="1" applyFont="1" applyBorder="1" applyAlignment="1" applyProtection="1">
      <alignment horizontal="center" vertical="center"/>
    </xf>
    <xf numFmtId="170" fontId="1" fillId="0" borderId="3" xfId="0" applyNumberFormat="1" applyFont="1" applyBorder="1" applyAlignment="1" applyProtection="1">
      <alignment horizontal="right" vertical="top" wrapText="1"/>
      <protection locked="0"/>
    </xf>
    <xf numFmtId="170" fontId="4" fillId="0" borderId="14" xfId="0" applyNumberFormat="1" applyFont="1" applyBorder="1" applyAlignment="1" applyProtection="1">
      <alignment horizontal="center" vertical="center" wrapText="1"/>
      <protection locked="0"/>
    </xf>
    <xf numFmtId="0" fontId="4" fillId="0" borderId="3" xfId="0" applyFont="1" applyFill="1" applyBorder="1" applyAlignment="1" applyProtection="1">
      <alignment horizontal="center" vertical="center"/>
    </xf>
    <xf numFmtId="171" fontId="13" fillId="0" borderId="1" xfId="0" applyNumberFormat="1" applyFont="1" applyBorder="1" applyAlignment="1">
      <alignment horizontal="center" vertical="center"/>
    </xf>
    <xf numFmtId="168" fontId="10" fillId="13" borderId="1" xfId="0" applyNumberFormat="1" applyFont="1" applyFill="1" applyBorder="1" applyAlignment="1">
      <alignment horizontal="center" vertical="center" wrapText="1"/>
    </xf>
    <xf numFmtId="0" fontId="25" fillId="5" borderId="1" xfId="0" applyFont="1" applyFill="1" applyBorder="1" applyAlignment="1">
      <alignment horizontal="center" vertical="center" wrapText="1"/>
    </xf>
    <xf numFmtId="0" fontId="15" fillId="0" borderId="1" xfId="0" applyFont="1" applyFill="1" applyBorder="1" applyAlignment="1" applyProtection="1">
      <alignment horizontal="center" vertical="center" wrapText="1"/>
    </xf>
    <xf numFmtId="168" fontId="17" fillId="13" borderId="1" xfId="0" applyNumberFormat="1" applyFont="1" applyFill="1" applyBorder="1" applyAlignment="1" applyProtection="1">
      <alignment horizontal="center" vertical="center"/>
    </xf>
    <xf numFmtId="168" fontId="17" fillId="9" borderId="1" xfId="0" applyNumberFormat="1" applyFont="1" applyFill="1" applyBorder="1" applyAlignment="1" applyProtection="1">
      <alignment horizontal="center" vertical="center"/>
    </xf>
    <xf numFmtId="4" fontId="10" fillId="13" borderId="2" xfId="0" applyNumberFormat="1" applyFont="1" applyFill="1" applyBorder="1" applyAlignment="1">
      <alignment horizontal="center" vertical="center" wrapText="1"/>
    </xf>
    <xf numFmtId="0" fontId="0" fillId="0" borderId="1" xfId="0" applyFill="1" applyBorder="1" applyAlignment="1">
      <alignment horizontal="center" vertical="center"/>
    </xf>
    <xf numFmtId="168" fontId="13" fillId="0" borderId="1" xfId="0" applyNumberFormat="1" applyFont="1" applyBorder="1" applyAlignment="1">
      <alignment horizontal="center" vertical="center"/>
    </xf>
    <xf numFmtId="3" fontId="1" fillId="5" borderId="2" xfId="0" applyNumberFormat="1" applyFont="1" applyFill="1" applyBorder="1" applyAlignment="1">
      <alignment horizontal="center" vertical="center"/>
    </xf>
    <xf numFmtId="0" fontId="15" fillId="0" borderId="1" xfId="0" applyFont="1" applyFill="1" applyBorder="1" applyAlignment="1" applyProtection="1">
      <alignment horizontal="center" vertical="center" wrapText="1"/>
    </xf>
    <xf numFmtId="0" fontId="15" fillId="8" borderId="1" xfId="0" applyFont="1" applyFill="1" applyBorder="1" applyAlignment="1" applyProtection="1">
      <alignment horizontal="center" vertical="center" wrapText="1"/>
    </xf>
    <xf numFmtId="3" fontId="14" fillId="14" borderId="2" xfId="0" applyNumberFormat="1" applyFont="1" applyFill="1" applyBorder="1" applyAlignment="1" applyProtection="1">
      <alignment horizontal="center" vertical="center"/>
    </xf>
    <xf numFmtId="0" fontId="15" fillId="0" borderId="1" xfId="0" applyFont="1" applyFill="1" applyBorder="1" applyAlignment="1" applyProtection="1">
      <alignment horizontal="center" vertical="center" wrapText="1"/>
    </xf>
    <xf numFmtId="0" fontId="0" fillId="0" borderId="0" xfId="0" applyNumberFormat="1"/>
    <xf numFmtId="0" fontId="15" fillId="0" borderId="1" xfId="0" applyNumberFormat="1" applyFont="1" applyFill="1" applyBorder="1" applyAlignment="1" applyProtection="1">
      <alignment horizontal="center" vertical="center" wrapText="1"/>
    </xf>
    <xf numFmtId="0" fontId="14" fillId="0" borderId="1" xfId="0" applyNumberFormat="1" applyFont="1" applyFill="1" applyBorder="1" applyAlignment="1" applyProtection="1">
      <alignment horizontal="center" vertical="center"/>
      <protection locked="0"/>
    </xf>
    <xf numFmtId="0" fontId="0" fillId="0" borderId="2" xfId="0" applyNumberFormat="1" applyBorder="1"/>
    <xf numFmtId="0" fontId="0" fillId="0" borderId="1" xfId="0" applyNumberFormat="1" applyBorder="1"/>
    <xf numFmtId="0" fontId="15" fillId="0" borderId="1" xfId="0" applyNumberFormat="1" applyFont="1" applyBorder="1" applyAlignment="1" applyProtection="1">
      <alignment horizontal="center" vertical="center"/>
    </xf>
    <xf numFmtId="0" fontId="14" fillId="5" borderId="2" xfId="0" applyNumberFormat="1" applyFont="1" applyFill="1" applyBorder="1" applyAlignment="1" applyProtection="1">
      <alignment horizontal="center" vertical="center"/>
    </xf>
    <xf numFmtId="0" fontId="10" fillId="5" borderId="1" xfId="0" applyNumberFormat="1" applyFont="1" applyFill="1" applyBorder="1" applyAlignment="1">
      <alignment horizontal="center" vertical="center" wrapText="1"/>
    </xf>
    <xf numFmtId="0" fontId="10" fillId="13" borderId="1" xfId="0" applyNumberFormat="1" applyFont="1" applyFill="1" applyBorder="1" applyAlignment="1">
      <alignment horizontal="center" vertical="center" wrapText="1"/>
    </xf>
    <xf numFmtId="0" fontId="16" fillId="5" borderId="1" xfId="0" applyNumberFormat="1" applyFont="1" applyFill="1" applyBorder="1" applyAlignment="1">
      <alignment horizontal="center" vertical="center" wrapText="1"/>
    </xf>
    <xf numFmtId="0" fontId="1" fillId="5" borderId="2" xfId="0" applyNumberFormat="1" applyFont="1" applyFill="1" applyBorder="1" applyAlignment="1">
      <alignment horizontal="center" vertical="center"/>
    </xf>
    <xf numFmtId="0" fontId="14" fillId="4" borderId="2" xfId="0" applyNumberFormat="1" applyFont="1" applyFill="1" applyBorder="1" applyAlignment="1" applyProtection="1">
      <alignment horizontal="center" vertical="center"/>
    </xf>
    <xf numFmtId="0" fontId="16" fillId="4" borderId="1" xfId="0" applyNumberFormat="1" applyFont="1" applyFill="1" applyBorder="1" applyAlignment="1">
      <alignment horizontal="center" vertical="center" wrapText="1"/>
    </xf>
    <xf numFmtId="0" fontId="14" fillId="4" borderId="1" xfId="0" applyNumberFormat="1" applyFont="1" applyFill="1" applyBorder="1"/>
    <xf numFmtId="0" fontId="17" fillId="4" borderId="9" xfId="0" applyNumberFormat="1" applyFont="1" applyFill="1" applyBorder="1" applyAlignment="1">
      <alignment horizontal="center" vertical="center"/>
    </xf>
    <xf numFmtId="49" fontId="1" fillId="5" borderId="1" xfId="0" applyNumberFormat="1" applyFont="1" applyFill="1" applyBorder="1" applyAlignment="1">
      <alignment horizontal="center" wrapText="1"/>
    </xf>
    <xf numFmtId="3" fontId="15" fillId="15" borderId="1" xfId="0" applyNumberFormat="1" applyFont="1" applyFill="1" applyBorder="1" applyAlignment="1" applyProtection="1">
      <alignment horizontal="center" vertical="center"/>
    </xf>
    <xf numFmtId="0" fontId="24" fillId="12" borderId="10" xfId="0" applyFont="1" applyFill="1" applyBorder="1" applyAlignment="1" applyProtection="1">
      <alignment horizontal="center" vertical="center" wrapText="1"/>
    </xf>
    <xf numFmtId="0" fontId="24" fillId="12" borderId="11" xfId="0" applyFont="1" applyFill="1" applyBorder="1" applyAlignment="1" applyProtection="1">
      <alignment horizontal="center" vertical="center" wrapText="1"/>
    </xf>
    <xf numFmtId="0" fontId="24" fillId="12" borderId="12" xfId="0" applyFont="1" applyFill="1" applyBorder="1" applyAlignment="1" applyProtection="1">
      <alignment horizontal="center" vertical="center" wrapText="1"/>
    </xf>
    <xf numFmtId="0" fontId="24" fillId="12" borderId="13" xfId="0" applyFont="1" applyFill="1" applyBorder="1" applyAlignment="1" applyProtection="1">
      <alignment horizontal="center" vertical="center" wrapText="1"/>
    </xf>
    <xf numFmtId="0" fontId="15" fillId="9" borderId="1" xfId="0" applyFont="1" applyFill="1" applyBorder="1" applyAlignment="1" applyProtection="1">
      <alignment horizontal="center" vertical="center" wrapText="1"/>
    </xf>
    <xf numFmtId="0" fontId="4" fillId="0" borderId="0" xfId="0" applyFont="1" applyFill="1" applyAlignment="1">
      <alignment horizontal="center"/>
    </xf>
    <xf numFmtId="0" fontId="4" fillId="0" borderId="0" xfId="0" applyFont="1" applyFill="1" applyBorder="1" applyAlignment="1">
      <alignment horizontal="center" vertical="center" wrapText="1"/>
    </xf>
    <xf numFmtId="0" fontId="4" fillId="0" borderId="7" xfId="0" applyFont="1" applyFill="1" applyBorder="1" applyAlignment="1">
      <alignment horizontal="left"/>
    </xf>
    <xf numFmtId="0" fontId="4" fillId="0" borderId="8" xfId="0" applyFont="1" applyFill="1" applyBorder="1" applyAlignment="1">
      <alignment horizontal="left"/>
    </xf>
    <xf numFmtId="0" fontId="4" fillId="0" borderId="9" xfId="0" applyFont="1" applyFill="1" applyBorder="1" applyAlignment="1">
      <alignment horizontal="left"/>
    </xf>
    <xf numFmtId="0" fontId="15" fillId="0" borderId="1" xfId="0" applyFont="1" applyFill="1" applyBorder="1" applyAlignment="1" applyProtection="1">
      <alignment horizontal="center" vertical="center" wrapText="1"/>
    </xf>
    <xf numFmtId="0" fontId="10" fillId="0" borderId="7" xfId="0" applyFont="1" applyBorder="1" applyAlignment="1">
      <alignment horizontal="left"/>
    </xf>
    <xf numFmtId="0" fontId="10" fillId="0" borderId="8" xfId="0" applyFont="1" applyBorder="1" applyAlignment="1">
      <alignment horizontal="left"/>
    </xf>
    <xf numFmtId="0" fontId="10" fillId="0" borderId="9" xfId="0" applyFont="1" applyBorder="1" applyAlignment="1">
      <alignment horizontal="left"/>
    </xf>
    <xf numFmtId="0" fontId="15" fillId="8" borderId="7" xfId="0" applyFont="1" applyFill="1" applyBorder="1" applyAlignment="1" applyProtection="1">
      <alignment horizontal="center" vertical="center" wrapText="1"/>
    </xf>
    <xf numFmtId="0" fontId="15" fillId="8" borderId="9" xfId="0" applyFont="1" applyFill="1" applyBorder="1" applyAlignment="1" applyProtection="1">
      <alignment horizontal="center" vertical="center" wrapText="1"/>
    </xf>
  </cellXfs>
  <cellStyles count="10">
    <cellStyle name="Обычный" xfId="0" builtinId="0"/>
    <cellStyle name="Обычный 2" xfId="1"/>
    <cellStyle name="Обычный 2 2" xfId="2"/>
    <cellStyle name="Обычный 2 3" xfId="3"/>
    <cellStyle name="Обычный 3" xfId="4"/>
    <cellStyle name="Обычный 5" xfId="5"/>
    <cellStyle name="Финансовый 2" xfId="6"/>
    <cellStyle name="Финансовый 2 2" xfId="7"/>
    <cellStyle name="Финансовый 3" xfId="8"/>
    <cellStyle name="Финансовый 3 2" xfId="9"/>
  </cellStyles>
  <dxfs count="200">
    <dxf>
      <fill>
        <patternFill>
          <bgColor rgb="FFFF0000"/>
        </patternFill>
      </fill>
    </dxf>
    <dxf>
      <fill>
        <patternFill>
          <bgColor rgb="FFFF0000"/>
        </pattern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FF0000"/>
        </patternFill>
      </fill>
    </dxf>
    <dxf>
      <fill>
        <patternFill>
          <bgColor rgb="FFFF0000"/>
        </pattern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rgb="FFFF0000"/>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rgb="FF00B0F0"/>
        </patternFill>
      </fill>
    </dxf>
    <dxf>
      <fill>
        <patternFill>
          <bgColor rgb="FFFF99FF"/>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
      <fill>
        <patternFill>
          <bgColor theme="8" tint="0.79998168889431442"/>
        </patternFill>
      </fill>
    </dxf>
    <dxf>
      <fill>
        <gradientFill type="path" left="0.5" right="0.5" top="0.5" bottom="0.5">
          <stop position="0">
            <color theme="0"/>
          </stop>
          <stop position="1">
            <color rgb="FFFF0000"/>
          </stop>
        </gradientFill>
      </fill>
    </dxf>
  </dxfs>
  <tableStyles count="0" defaultTableStyle="TableStyleMedium2" defaultPivotStyle="PivotStyleLight16"/>
  <colors>
    <mruColors>
      <color rgb="FFFFFFCC"/>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dk128\Priemka\Saikin_EV\Desktop\&#1050;&#1057;-2,%20&#1050;&#1057;-3-&#1095;&#1077;&#1088;&#1085;&#1086;&#1084;&#1086;&#1088;&#1100;&#1077;%20&#1057;&#1050;&#1047;&#1052;&#1050;%2025.09.2022%20+%20&#1064;&#1072;&#1087;&#1086;&#1074;&#1072;&#1083;&#1086;&#1074;%20&#1053;.&#104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k128\Priemka\Saikin_EV\Desktop\&#1050;&#1057;-2,%20&#1050;&#1057;-3-&#1095;&#1077;&#1088;&#1085;&#1086;&#1084;&#1086;&#1088;&#1100;&#1077;%20&#1057;&#1050;&#1047;&#1052;&#1050;%2025.08.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с-3"/>
      <sheetName val="кс-2"/>
      <sheetName val="кс-2.2"/>
      <sheetName val="кс-3 (2)"/>
      <sheetName val="КС-2 (3)"/>
      <sheetName val="КС-3 (3)"/>
    </sheetNames>
    <sheetDataSet>
      <sheetData sheetId="0" refreshError="1"/>
      <sheetData sheetId="1" refreshError="1"/>
      <sheetData sheetId="2" refreshError="1"/>
      <sheetData sheetId="3" refreshError="1"/>
      <sheetData sheetId="4" refreshError="1">
        <row r="35">
          <cell r="B35">
            <v>31</v>
          </cell>
          <cell r="C35" t="str">
            <v>Установка дорожных знаков бесфундаментных: на металлических стойках</v>
          </cell>
          <cell r="D35" t="str">
            <v>31</v>
          </cell>
          <cell r="E35" t="str">
            <v>шт.</v>
          </cell>
          <cell r="F35">
            <v>188</v>
          </cell>
          <cell r="G35">
            <v>2040.4680000000001</v>
          </cell>
          <cell r="H35">
            <v>383608</v>
          </cell>
        </row>
        <row r="36">
          <cell r="B36">
            <v>32</v>
          </cell>
          <cell r="C36" t="str">
            <v>Омоноличивание стоек.Бетон дорожный, крупность заполнителя 20 мм, класс В15 (М200)</v>
          </cell>
          <cell r="D36" t="str">
            <v>32</v>
          </cell>
          <cell r="E36" t="str">
            <v>м3</v>
          </cell>
          <cell r="F36">
            <v>37.799999999999997</v>
          </cell>
          <cell r="G36">
            <v>7428.4</v>
          </cell>
          <cell r="H36">
            <v>280794</v>
          </cell>
        </row>
        <row r="37">
          <cell r="B37">
            <v>33</v>
          </cell>
          <cell r="C37" t="str">
            <v>Опоры дорожных знаков ОМ-76/3-3,5</v>
          </cell>
          <cell r="D37" t="str">
            <v>33</v>
          </cell>
          <cell r="E37" t="str">
            <v>шт.</v>
          </cell>
          <cell r="F37">
            <v>8</v>
          </cell>
          <cell r="G37">
            <v>4974.357</v>
          </cell>
          <cell r="H37">
            <v>39795</v>
          </cell>
        </row>
        <row r="38">
          <cell r="B38">
            <v>34</v>
          </cell>
          <cell r="C38" t="str">
            <v>Опоры дорожных знаков ОМ-76/3-4,0</v>
          </cell>
          <cell r="D38" t="str">
            <v>34</v>
          </cell>
          <cell r="E38" t="str">
            <v>шт.</v>
          </cell>
          <cell r="F38">
            <v>67</v>
          </cell>
          <cell r="G38">
            <v>6015.8739999999998</v>
          </cell>
          <cell r="H38">
            <v>403064</v>
          </cell>
        </row>
        <row r="39">
          <cell r="B39">
            <v>35</v>
          </cell>
          <cell r="C39" t="str">
            <v>Опоры дорожных знаков ОМ-76/3-4,5</v>
          </cell>
          <cell r="D39" t="str">
            <v>35</v>
          </cell>
          <cell r="E39" t="str">
            <v>шт.</v>
          </cell>
          <cell r="F39">
            <v>24</v>
          </cell>
          <cell r="G39">
            <v>6617.78</v>
          </cell>
          <cell r="H39">
            <v>158827</v>
          </cell>
        </row>
        <row r="40">
          <cell r="B40">
            <v>36</v>
          </cell>
          <cell r="C40" t="str">
            <v>Опоры дорожных знаков ОМ-76/3-5,0</v>
          </cell>
          <cell r="D40" t="str">
            <v>36</v>
          </cell>
          <cell r="E40" t="str">
            <v>шт.</v>
          </cell>
          <cell r="F40">
            <v>4</v>
          </cell>
          <cell r="G40">
            <v>9166.75</v>
          </cell>
          <cell r="H40">
            <v>36667</v>
          </cell>
        </row>
        <row r="41">
          <cell r="B41">
            <v>37</v>
          </cell>
          <cell r="C41" t="str">
            <v>Опоры дорожных знаков ОМ-102/3-5,5</v>
          </cell>
          <cell r="D41" t="str">
            <v>37</v>
          </cell>
          <cell r="E41" t="str">
            <v>шт.</v>
          </cell>
          <cell r="F41">
            <v>33</v>
          </cell>
          <cell r="G41">
            <v>10083.58</v>
          </cell>
          <cell r="H41">
            <v>332758</v>
          </cell>
        </row>
        <row r="42">
          <cell r="B42">
            <v>38</v>
          </cell>
          <cell r="C42" t="str">
            <v>Опоры дорожных знаков ОМ-102/4-6,0</v>
          </cell>
          <cell r="D42" t="str">
            <v>38</v>
          </cell>
          <cell r="E42" t="str">
            <v>шт.</v>
          </cell>
          <cell r="F42">
            <v>22</v>
          </cell>
          <cell r="G42">
            <v>11000.25</v>
          </cell>
          <cell r="H42">
            <v>242006</v>
          </cell>
        </row>
        <row r="43">
          <cell r="B43">
            <v>41</v>
          </cell>
          <cell r="C43" t="str">
            <v>Знаки дорожные на оцинкованной подоснове со световозвращающей пленкой, размером 900х900х900 мм, тип 1.13</v>
          </cell>
          <cell r="D43" t="str">
            <v>41</v>
          </cell>
          <cell r="E43" t="str">
            <v>шт.</v>
          </cell>
          <cell r="F43">
            <v>1</v>
          </cell>
          <cell r="G43">
            <v>3156</v>
          </cell>
          <cell r="H43">
            <v>3156</v>
          </cell>
        </row>
        <row r="44">
          <cell r="B44">
            <v>42</v>
          </cell>
          <cell r="C44" t="str">
            <v>Знаки дорожные на оцинкованной подоснове со световозвращающей пленкой, размером 1200*1200*1200 мм, тип 1.16</v>
          </cell>
          <cell r="D44" t="str">
            <v>42</v>
          </cell>
          <cell r="E44" t="str">
            <v>шт.</v>
          </cell>
          <cell r="F44">
            <v>1</v>
          </cell>
          <cell r="G44">
            <v>3301</v>
          </cell>
          <cell r="H44">
            <v>3301</v>
          </cell>
        </row>
        <row r="45">
          <cell r="B45">
            <v>43</v>
          </cell>
          <cell r="C45" t="str">
            <v>Знаки дорожные на оцинкованной подоснове со световозвращающей пленкой, размером 900х900х900 мм, тип 1.20.1</v>
          </cell>
          <cell r="D45" t="str">
            <v>43</v>
          </cell>
          <cell r="E45" t="str">
            <v>шт.</v>
          </cell>
          <cell r="F45">
            <v>2</v>
          </cell>
          <cell r="G45">
            <v>3156.5</v>
          </cell>
          <cell r="H45">
            <v>6313</v>
          </cell>
        </row>
        <row r="46">
          <cell r="B46">
            <v>44</v>
          </cell>
          <cell r="C46" t="str">
            <v>Знаки дорожные на оцинкованной подоснове со световозвращающей пленкой, размером 900х900х900 мм, тип 1.20.2</v>
          </cell>
          <cell r="D46" t="str">
            <v>44</v>
          </cell>
          <cell r="E46" t="str">
            <v>шт.</v>
          </cell>
          <cell r="F46">
            <v>1</v>
          </cell>
          <cell r="G46">
            <v>3156.5</v>
          </cell>
          <cell r="H46">
            <v>3157</v>
          </cell>
        </row>
        <row r="47">
          <cell r="B47">
            <v>48</v>
          </cell>
          <cell r="C47" t="str">
            <v>Знаки дорожные на оцинкованной подоснове со световозвращающей пленкой предупреждающие, размером 500х615 мм, тип 1.34.2</v>
          </cell>
          <cell r="D47" t="str">
            <v>48</v>
          </cell>
          <cell r="E47" t="str">
            <v>шт.</v>
          </cell>
          <cell r="F47">
            <v>12</v>
          </cell>
          <cell r="G47">
            <v>2906.67</v>
          </cell>
          <cell r="H47">
            <v>34880</v>
          </cell>
        </row>
        <row r="48">
          <cell r="B48">
            <v>49</v>
          </cell>
          <cell r="C48" t="str">
            <v>Знаки дорожные на оцинкованной подоснове со световозвращающей пленкой, размером 900х900 мм, тип 2.1</v>
          </cell>
          <cell r="D48" t="str">
            <v>49</v>
          </cell>
          <cell r="E48" t="str">
            <v>шт.</v>
          </cell>
          <cell r="F48">
            <v>1</v>
          </cell>
          <cell r="G48">
            <v>4102</v>
          </cell>
          <cell r="H48">
            <v>4102</v>
          </cell>
        </row>
        <row r="49">
          <cell r="B49">
            <v>50</v>
          </cell>
          <cell r="C49" t="str">
            <v>Знаки дорожные на оцинкованной подоснове со световозвращающей пленкой, размером 700х700 мм, тип 2.2</v>
          </cell>
          <cell r="D49" t="str">
            <v>50</v>
          </cell>
          <cell r="E49" t="str">
            <v>шт.</v>
          </cell>
          <cell r="F49">
            <v>13</v>
          </cell>
          <cell r="G49">
            <v>4101.1499999999996</v>
          </cell>
          <cell r="H49">
            <v>53315</v>
          </cell>
        </row>
        <row r="50">
          <cell r="B50">
            <v>51</v>
          </cell>
          <cell r="C50" t="str">
            <v>Знаки дорожные на оцинкованной подоснове со световозвращающей пленкой, размером 900х900 мм, тип 2.2</v>
          </cell>
          <cell r="D50" t="str">
            <v>51</v>
          </cell>
          <cell r="E50" t="str">
            <v>шт.</v>
          </cell>
          <cell r="F50">
            <v>2</v>
          </cell>
          <cell r="G50">
            <v>4101</v>
          </cell>
          <cell r="H50">
            <v>8202</v>
          </cell>
        </row>
        <row r="51">
          <cell r="B51">
            <v>52</v>
          </cell>
          <cell r="C51" t="str">
            <v>Знаки дорожные на оцинкованной подоснове со световозвращающей пленкой, размером 900х900х900 мм, тип 2.3.2</v>
          </cell>
          <cell r="D51" t="str">
            <v>52</v>
          </cell>
          <cell r="E51" t="str">
            <v>шт.</v>
          </cell>
          <cell r="F51">
            <v>2</v>
          </cell>
          <cell r="G51">
            <v>3156.33</v>
          </cell>
          <cell r="H51">
            <v>6313</v>
          </cell>
        </row>
        <row r="52">
          <cell r="B52">
            <v>53</v>
          </cell>
          <cell r="C52" t="str">
            <v>Знаки дорожные на оцинкованной подоснове со световозвращающей пленкой, размером 1200х1200х1200 мм, тип 2.3.2</v>
          </cell>
          <cell r="D52" t="str">
            <v>53</v>
          </cell>
          <cell r="E52" t="str">
            <v>шт.</v>
          </cell>
          <cell r="F52">
            <v>1</v>
          </cell>
          <cell r="G52">
            <v>3301</v>
          </cell>
          <cell r="H52">
            <v>3301</v>
          </cell>
        </row>
        <row r="53">
          <cell r="B53">
            <v>54</v>
          </cell>
          <cell r="C53" t="str">
            <v>Знаки дорожные на оцинкованной подоснове со световозвращающей пленкой, размером 1200х1200х1200 мм, тип 2.3.6</v>
          </cell>
          <cell r="D53" t="str">
            <v>54</v>
          </cell>
          <cell r="E53" t="str">
            <v>шт.</v>
          </cell>
          <cell r="F53">
            <v>1</v>
          </cell>
          <cell r="G53">
            <v>3301</v>
          </cell>
          <cell r="H53">
            <v>3301</v>
          </cell>
        </row>
        <row r="54">
          <cell r="B54">
            <v>55</v>
          </cell>
          <cell r="C54" t="str">
            <v>Знаки дорожные на оцинкованной подоснове со световозвращающей пленкой, размером 900х900х900 мм, тип 2.4</v>
          </cell>
          <cell r="D54" t="str">
            <v>55</v>
          </cell>
          <cell r="E54" t="str">
            <v>шт.</v>
          </cell>
          <cell r="F54">
            <v>2</v>
          </cell>
          <cell r="G54">
            <v>3156.33</v>
          </cell>
          <cell r="H54">
            <v>6313</v>
          </cell>
        </row>
        <row r="55">
          <cell r="B55">
            <v>56</v>
          </cell>
          <cell r="C55" t="str">
            <v>Знаки дорожные на оцинкованной подоснове со световозвращающей пленкой , круг диаметром 900 мм, тип 3.1</v>
          </cell>
          <cell r="D55" t="str">
            <v>56</v>
          </cell>
          <cell r="E55" t="str">
            <v>шт.</v>
          </cell>
          <cell r="F55">
            <v>1</v>
          </cell>
          <cell r="G55">
            <v>3797.5</v>
          </cell>
          <cell r="H55">
            <v>3798</v>
          </cell>
        </row>
        <row r="56">
          <cell r="B56">
            <v>57</v>
          </cell>
          <cell r="C56" t="str">
            <v>Знаки дорожные на оцинкованной подоснове со световозвращающей пленкой , круг диаметром 700 мм, тип 3.20</v>
          </cell>
          <cell r="D56" t="str">
            <v>57</v>
          </cell>
          <cell r="E56" t="str">
            <v>шт.</v>
          </cell>
          <cell r="F56">
            <v>28</v>
          </cell>
          <cell r="G56">
            <v>3797</v>
          </cell>
          <cell r="H56">
            <v>106316</v>
          </cell>
        </row>
        <row r="57">
          <cell r="B57">
            <v>58</v>
          </cell>
          <cell r="C57" t="str">
            <v>Знаки дорожные на оцинкованной подоснове со световозвращающей пленкой , круг диаметром 700 мм, тип 3.21</v>
          </cell>
          <cell r="D57" t="str">
            <v>58</v>
          </cell>
          <cell r="E57" t="str">
            <v>шт.</v>
          </cell>
          <cell r="F57">
            <v>10</v>
          </cell>
          <cell r="G57">
            <v>3621</v>
          </cell>
          <cell r="H57">
            <v>36210</v>
          </cell>
        </row>
        <row r="58">
          <cell r="B58">
            <v>59</v>
          </cell>
          <cell r="C58" t="str">
            <v>Знаки дорожные на оцинкованной подоснове со световозвращающей пленкой , круг диаметром 700 мм, тип 3.24</v>
          </cell>
          <cell r="D58" t="str">
            <v>59</v>
          </cell>
          <cell r="E58" t="str">
            <v>шт.</v>
          </cell>
          <cell r="F58">
            <v>9</v>
          </cell>
          <cell r="G58">
            <v>3621</v>
          </cell>
          <cell r="H58">
            <v>32589</v>
          </cell>
        </row>
        <row r="59">
          <cell r="B59">
            <v>60</v>
          </cell>
          <cell r="C59" t="str">
            <v>Знаки дорожные на оцинкованной подоснове со световозвращающей пленкой , круг диаметром 900 мм, тип 3.27</v>
          </cell>
          <cell r="D59" t="str">
            <v>60</v>
          </cell>
          <cell r="E59" t="str">
            <v>шт.</v>
          </cell>
          <cell r="F59">
            <v>2</v>
          </cell>
          <cell r="G59">
            <v>3621</v>
          </cell>
          <cell r="H59">
            <v>7242</v>
          </cell>
        </row>
        <row r="60">
          <cell r="B60">
            <v>62</v>
          </cell>
          <cell r="C60" t="str">
            <v>Знаки дорожные на оцинкованной подоснове со световозвращающей пленкой , круг диаметром 700 мм, тип 4.1.1</v>
          </cell>
          <cell r="D60" t="str">
            <v>62</v>
          </cell>
          <cell r="E60" t="str">
            <v>шт.</v>
          </cell>
          <cell r="F60">
            <v>6</v>
          </cell>
          <cell r="G60">
            <v>3620.89</v>
          </cell>
          <cell r="H60">
            <v>21725</v>
          </cell>
        </row>
        <row r="61">
          <cell r="B61">
            <v>63</v>
          </cell>
          <cell r="C61" t="str">
            <v>Знаки дорожные на оцинкованной подоснове со световозвращающей пленкой , круг диаметром 700 мм, тип 4.1.2</v>
          </cell>
          <cell r="D61" t="str">
            <v>63</v>
          </cell>
          <cell r="E61" t="str">
            <v>шт.</v>
          </cell>
          <cell r="F61">
            <v>1</v>
          </cell>
          <cell r="G61">
            <v>3622.67</v>
          </cell>
          <cell r="H61">
            <v>3623</v>
          </cell>
        </row>
        <row r="62">
          <cell r="B62">
            <v>64</v>
          </cell>
          <cell r="C62" t="str">
            <v>Знаки дорожные на оцинкованной подоснове со световозвращающей пленкой , круг диаметром 900 мм, тип 4.1.2</v>
          </cell>
          <cell r="D62" t="str">
            <v>64</v>
          </cell>
          <cell r="E62" t="str">
            <v>шт.</v>
          </cell>
          <cell r="F62">
            <v>3</v>
          </cell>
          <cell r="G62">
            <v>3797</v>
          </cell>
          <cell r="H62">
            <v>11391</v>
          </cell>
        </row>
        <row r="63">
          <cell r="B63">
            <v>66</v>
          </cell>
          <cell r="C63" t="str">
            <v>Знаки дорожные на оцинкованной подоснове со световозвращающей пленкой, размером 700х930 мм, тип 5.15.1</v>
          </cell>
          <cell r="D63" t="str">
            <v>66</v>
          </cell>
          <cell r="E63" t="str">
            <v>шт.</v>
          </cell>
          <cell r="F63">
            <v>22</v>
          </cell>
          <cell r="G63">
            <v>5447.04</v>
          </cell>
          <cell r="H63">
            <v>119835</v>
          </cell>
        </row>
        <row r="64">
          <cell r="B64">
            <v>67</v>
          </cell>
          <cell r="C64" t="str">
            <v>Знаки дорожные на оцинкованной подоснове со световозвращающей пленкой, размером 900х1200 мм, тип 5.15.1</v>
          </cell>
          <cell r="D64" t="str">
            <v>67</v>
          </cell>
          <cell r="E64" t="str">
            <v>шт.</v>
          </cell>
          <cell r="F64">
            <v>2</v>
          </cell>
          <cell r="G64">
            <v>5447.33</v>
          </cell>
          <cell r="H64">
            <v>10895</v>
          </cell>
        </row>
        <row r="65">
          <cell r="B65">
            <v>68</v>
          </cell>
          <cell r="C65" t="str">
            <v>Знаки дорожные на оцинкованной подоснове со световозвращающей пленкой, размером 700х1400 мм, тип 5.15.1</v>
          </cell>
          <cell r="D65" t="str">
            <v>68</v>
          </cell>
          <cell r="E65" t="str">
            <v>шт.</v>
          </cell>
          <cell r="F65">
            <v>1</v>
          </cell>
          <cell r="G65">
            <v>8068</v>
          </cell>
          <cell r="H65">
            <v>8068</v>
          </cell>
        </row>
        <row r="66">
          <cell r="B66">
            <v>69</v>
          </cell>
          <cell r="C66" t="str">
            <v>Знаки дорожные на оцинкованной подоснове со световозвращающей пленкой, размером 700х700 мм, тип 5.15.3</v>
          </cell>
          <cell r="D66" t="str">
            <v>69</v>
          </cell>
          <cell r="E66" t="str">
            <v>шт.</v>
          </cell>
          <cell r="F66">
            <v>4</v>
          </cell>
          <cell r="G66">
            <v>2412.25</v>
          </cell>
          <cell r="H66">
            <v>9649</v>
          </cell>
        </row>
        <row r="67">
          <cell r="B67">
            <v>70</v>
          </cell>
          <cell r="C67" t="str">
            <v>Знаки дорожные на оцинкованной подоснове со световозвращающей пленкой, размером 900х900 мм, тип 5.15.3</v>
          </cell>
          <cell r="D67" t="str">
            <v>70</v>
          </cell>
          <cell r="E67" t="str">
            <v>шт.</v>
          </cell>
          <cell r="F67">
            <v>1</v>
          </cell>
          <cell r="G67">
            <v>4102</v>
          </cell>
          <cell r="H67">
            <v>4102</v>
          </cell>
        </row>
        <row r="68">
          <cell r="B68">
            <v>71</v>
          </cell>
          <cell r="C68" t="str">
            <v>Знаки дорожные на оцинкованной подоснове со световозвращающей пленкой, размером 900х900 мм, тип 5.15.4</v>
          </cell>
          <cell r="D68" t="str">
            <v>71</v>
          </cell>
          <cell r="E68" t="str">
            <v>шт.</v>
          </cell>
          <cell r="F68">
            <v>3</v>
          </cell>
          <cell r="G68">
            <v>4101.25</v>
          </cell>
          <cell r="H68">
            <v>12304</v>
          </cell>
        </row>
        <row r="69">
          <cell r="B69">
            <v>72</v>
          </cell>
          <cell r="C69" t="str">
            <v>Знаки дорожные на оцинкованной подоснове со световозвращающей пленкой, размером 700х700 мм, тип 5.15.5</v>
          </cell>
          <cell r="D69" t="str">
            <v>72</v>
          </cell>
          <cell r="E69" t="str">
            <v>шт.</v>
          </cell>
          <cell r="F69">
            <v>1</v>
          </cell>
          <cell r="G69">
            <v>2412</v>
          </cell>
          <cell r="H69">
            <v>2412</v>
          </cell>
        </row>
        <row r="70">
          <cell r="B70">
            <v>73</v>
          </cell>
          <cell r="C70" t="str">
            <v>Знаки дорожные на оцинкованной подоснове со световозвращающей пленкой, размером 700х700 мм, тип 5.15.6</v>
          </cell>
          <cell r="D70" t="str">
            <v>73</v>
          </cell>
          <cell r="E70" t="str">
            <v>шт.</v>
          </cell>
          <cell r="F70">
            <v>4</v>
          </cell>
          <cell r="G70">
            <v>2412.33</v>
          </cell>
          <cell r="H70">
            <v>9649</v>
          </cell>
        </row>
        <row r="71">
          <cell r="B71">
            <v>74</v>
          </cell>
          <cell r="C71" t="str">
            <v>Знаки дорожные на оцинкованной подоснове со световозвращающей пленкой, размером 900х900 мм, тип 5.15.6</v>
          </cell>
          <cell r="D71" t="str">
            <v>74</v>
          </cell>
          <cell r="E71" t="str">
            <v>шт.</v>
          </cell>
          <cell r="F71">
            <v>3</v>
          </cell>
          <cell r="G71">
            <v>4101.1400000000003</v>
          </cell>
          <cell r="H71">
            <v>12303</v>
          </cell>
        </row>
        <row r="72">
          <cell r="B72">
            <v>76</v>
          </cell>
          <cell r="C72" t="str">
            <v>Знаки дорожные на оцинкованной подоснове со световозвращающей пленкой, размером 900х1800 мм, тип 5.15.7</v>
          </cell>
          <cell r="D72" t="str">
            <v>76</v>
          </cell>
          <cell r="E72" t="str">
            <v>шт.</v>
          </cell>
          <cell r="F72">
            <v>15</v>
          </cell>
          <cell r="G72">
            <v>8067.69</v>
          </cell>
          <cell r="H72">
            <v>121015</v>
          </cell>
        </row>
        <row r="73">
          <cell r="B73">
            <v>78</v>
          </cell>
          <cell r="C73" t="str">
            <v>Знаки дорожные на оцинкованной подоснове со световозвращающей пленкой, размером 1050х700 мм, тип 7.11</v>
          </cell>
          <cell r="D73" t="str">
            <v>78</v>
          </cell>
          <cell r="E73" t="str">
            <v>шт.</v>
          </cell>
          <cell r="F73">
            <v>1</v>
          </cell>
          <cell r="G73">
            <v>6018</v>
          </cell>
          <cell r="H73">
            <v>6018</v>
          </cell>
        </row>
        <row r="74">
          <cell r="B74">
            <v>79</v>
          </cell>
          <cell r="C74" t="str">
            <v>Знаки дорожные на оцинкованной подоснове со световозвращающей пленкой, размером 700х700 мм, тип 8.13</v>
          </cell>
          <cell r="D74" t="str">
            <v>79</v>
          </cell>
          <cell r="E74" t="str">
            <v>шт.</v>
          </cell>
          <cell r="F74">
            <v>1</v>
          </cell>
          <cell r="G74">
            <v>4101</v>
          </cell>
          <cell r="H74">
            <v>4101</v>
          </cell>
        </row>
        <row r="75">
          <cell r="B75">
            <v>80</v>
          </cell>
          <cell r="C75" t="str">
            <v>Знаки дорожные на оцинкованной подоснове со световозвращающей пленкой, размером 350х700 мм, тип 8.1.1</v>
          </cell>
          <cell r="D75" t="str">
            <v>80</v>
          </cell>
          <cell r="E75" t="str">
            <v>шт.</v>
          </cell>
          <cell r="F75">
            <v>5</v>
          </cell>
          <cell r="G75">
            <v>2259.6</v>
          </cell>
          <cell r="H75">
            <v>11298</v>
          </cell>
        </row>
        <row r="76">
          <cell r="B76">
            <v>81</v>
          </cell>
          <cell r="C76" t="str">
            <v>Знаки дорожные на оцинкованной подоснове со световозвращающей пленкой, размером 350х700 мм, тип 8.2.1</v>
          </cell>
          <cell r="D76" t="str">
            <v>81</v>
          </cell>
          <cell r="E76" t="str">
            <v>шт.</v>
          </cell>
          <cell r="F76">
            <v>5</v>
          </cell>
          <cell r="G76">
            <v>2259.6</v>
          </cell>
          <cell r="H76">
            <v>11298</v>
          </cell>
        </row>
        <row r="77">
          <cell r="B77">
            <v>82</v>
          </cell>
          <cell r="C77" t="str">
            <v>Знаки дорожные на оцинкованной подоснове со световозвращающей пленкой, размером 450х900 мм, тип 8.2.1</v>
          </cell>
          <cell r="D77" t="str">
            <v>82</v>
          </cell>
          <cell r="E77" t="str">
            <v>шт.</v>
          </cell>
          <cell r="F77">
            <v>1</v>
          </cell>
          <cell r="G77">
            <v>2260</v>
          </cell>
          <cell r="H77">
            <v>2260</v>
          </cell>
        </row>
        <row r="78">
          <cell r="B78">
            <v>83</v>
          </cell>
          <cell r="C78" t="str">
            <v>Знаки дорожные на оцинкованной подоснове со световозвращающей пленкой, размером 450х900 мм, тип 8.2.3</v>
          </cell>
          <cell r="D78" t="str">
            <v>83</v>
          </cell>
          <cell r="E78" t="str">
            <v>шт.</v>
          </cell>
          <cell r="F78">
            <v>1</v>
          </cell>
          <cell r="G78">
            <v>2260</v>
          </cell>
          <cell r="H78">
            <v>2260</v>
          </cell>
        </row>
        <row r="79">
          <cell r="B79">
            <v>84</v>
          </cell>
          <cell r="C79" t="str">
            <v>Знаки дорожные на оцинкованной подоснове со световозвращающей пленкой, размером 350х700 мм, тип 8.3.1</v>
          </cell>
          <cell r="D79" t="str">
            <v>84</v>
          </cell>
          <cell r="E79" t="str">
            <v>шт.</v>
          </cell>
          <cell r="F79">
            <v>1</v>
          </cell>
          <cell r="G79">
            <v>2260</v>
          </cell>
          <cell r="H79">
            <v>2260</v>
          </cell>
        </row>
        <row r="80">
          <cell r="B80">
            <v>85</v>
          </cell>
          <cell r="C80" t="str">
            <v>Знаки дорожные на оцинкованной подоснове со световозвращающей пленкой, тип 6.9.1 (464,73 м2)</v>
          </cell>
          <cell r="D80" t="str">
            <v>85</v>
          </cell>
          <cell r="E80" t="str">
            <v>шт.</v>
          </cell>
          <cell r="F80">
            <v>17</v>
          </cell>
          <cell r="G80">
            <v>81116.36</v>
          </cell>
          <cell r="H80">
            <v>1378978</v>
          </cell>
        </row>
        <row r="81">
          <cell r="B81">
            <v>87</v>
          </cell>
          <cell r="C81" t="str">
            <v>Знаки дорожные на оцинкованной подоснове со световозвращающей пленкой, тип 6.12 (6,23 м2)</v>
          </cell>
          <cell r="D81" t="str">
            <v>87</v>
          </cell>
          <cell r="E81" t="str">
            <v>шт.</v>
          </cell>
          <cell r="F81">
            <v>1</v>
          </cell>
          <cell r="G81">
            <v>35885</v>
          </cell>
          <cell r="H81">
            <v>35885</v>
          </cell>
        </row>
        <row r="82">
          <cell r="C82" t="str">
            <v>Итого по разделу 4 с НДС  20%</v>
          </cell>
          <cell r="E82" t="str">
            <v>руб.</v>
          </cell>
          <cell r="H82">
            <v>4000657</v>
          </cell>
        </row>
        <row r="83">
          <cell r="C83" t="str">
            <v>Итого с коэффициентом снижения цены контракта К= 0,745</v>
          </cell>
          <cell r="E83" t="str">
            <v>руб.</v>
          </cell>
          <cell r="H83">
            <v>2980489</v>
          </cell>
        </row>
        <row r="84">
          <cell r="C84" t="str">
            <v>Итого по раделу 4</v>
          </cell>
          <cell r="E84" t="str">
            <v>руб.</v>
          </cell>
          <cell r="H84">
            <v>2980489</v>
          </cell>
        </row>
        <row r="85">
          <cell r="E85" t="str">
            <v>Усл.единиц</v>
          </cell>
          <cell r="H85">
            <v>0.46146294123999998</v>
          </cell>
        </row>
        <row r="86">
          <cell r="C86" t="str">
            <v>В т.ч. НДС 20%</v>
          </cell>
          <cell r="H86">
            <v>496748.17</v>
          </cell>
        </row>
        <row r="87">
          <cell r="C87" t="str">
            <v>Раздел 29. Установка Г-образных опор для размещения дорожных знаков  на км 12+322 (справа), км 12+326 (слева), км 12+975 (справа), км 12+979 (слева), км 17+274 (справа), км 17+279 (слева), км 19+087 (справа), км 19+091 (слева), км 20+157 (справа), км 28+012 (справа), км 28+016 (слева), км  35+593 (слева), км 47+003 (справа), км 47+007 (слева) автомобильной дороги общего пользования федерального значения А-159 Подъездная дорога от г. Майкопа к Кавказскому государственному биосферному заповеднику, Республика Адыгея, в том числе:</v>
          </cell>
          <cell r="E87" t="str">
            <v>усл.ед.:</v>
          </cell>
          <cell r="F87">
            <v>1</v>
          </cell>
          <cell r="H87">
            <v>6110735</v>
          </cell>
        </row>
        <row r="88">
          <cell r="C88" t="str">
            <v>Производство работ на одной половине проезжей части при систематическом движении транспорта по другой</v>
          </cell>
        </row>
        <row r="89">
          <cell r="B89">
            <v>354</v>
          </cell>
          <cell r="C89" t="str">
            <v>Устройство металлических опор Г-образных с бурением ям вращательным(роторным) способом группа грунтов 3 (глубина бурения 2,5 м, диаметр бурения 800 мм) под фундаменты, с устройством монолитного железобетонного фундамента.Бетон тяжелый, крупность заполнителя 20 мм, класс В20 (М250) , ствол высотой не менее 6 м, кронштейн вылет не менее 4 м, горячее цинкование 60-200 мкм по ГОСТ 9.307-89, район ветровой нагрузки - 5.</v>
          </cell>
          <cell r="D89" t="str">
            <v>354</v>
          </cell>
          <cell r="E89" t="str">
            <v>шт</v>
          </cell>
          <cell r="F89">
            <v>14</v>
          </cell>
          <cell r="G89">
            <v>400475.79</v>
          </cell>
          <cell r="H89">
            <v>5606661</v>
          </cell>
        </row>
        <row r="90">
          <cell r="B90">
            <v>355</v>
          </cell>
          <cell r="C90" t="str">
            <v>Устройство подстилающих и выравнивающих слоев оснований: из щебня. Щебень из природного камня для строительных работ марка 600, фракция 20-40 мм</v>
          </cell>
          <cell r="D90" t="str">
            <v>355</v>
          </cell>
          <cell r="E90" t="str">
            <v>м3</v>
          </cell>
          <cell r="F90">
            <v>0.7</v>
          </cell>
          <cell r="G90">
            <v>2502.86</v>
          </cell>
          <cell r="H90">
            <v>1752</v>
          </cell>
        </row>
        <row r="91">
          <cell r="B91">
            <v>356</v>
          </cell>
          <cell r="C91" t="str">
            <v>Установка закладных деталей. 
Закладная деталь ЗФ-24/8/Д377-2,6-б (или эквивалент)</v>
          </cell>
          <cell r="D91" t="str">
            <v>356</v>
          </cell>
          <cell r="E91" t="str">
            <v>шт.</v>
          </cell>
          <cell r="F91">
            <v>14</v>
          </cell>
          <cell r="G91">
            <v>26691.71</v>
          </cell>
          <cell r="H91">
            <v>373684</v>
          </cell>
        </row>
        <row r="92">
          <cell r="B92">
            <v>357</v>
          </cell>
          <cell r="C92" t="str">
            <v>Установка дорожных знаков на металлических опорах Г-образных, в том числе:</v>
          </cell>
          <cell r="D92" t="str">
            <v>357</v>
          </cell>
          <cell r="E92" t="str">
            <v>шт.</v>
          </cell>
          <cell r="F92">
            <v>14</v>
          </cell>
          <cell r="H92">
            <v>0</v>
          </cell>
        </row>
        <row r="93">
          <cell r="B93">
            <v>358</v>
          </cell>
          <cell r="C93" t="str">
            <v>Знаки дорожные на оцинкованной подоснове с флуоресцентной пленкой  на щите жёлто-зелёного цвета , тип 5.19.1 размером 900х900 мм</v>
          </cell>
          <cell r="D93" t="str">
            <v>358</v>
          </cell>
          <cell r="E93" t="str">
            <v>шт.</v>
          </cell>
          <cell r="F93">
            <v>14</v>
          </cell>
          <cell r="G93">
            <v>9188.43</v>
          </cell>
          <cell r="H93">
            <v>128638</v>
          </cell>
        </row>
        <row r="94">
          <cell r="C94" t="str">
            <v>Итого по разделу 29 с НДС  20%</v>
          </cell>
          <cell r="E94" t="str">
            <v>руб.</v>
          </cell>
          <cell r="H94">
            <v>6110735</v>
          </cell>
        </row>
        <row r="95">
          <cell r="C95" t="str">
            <v>Итого с коэффициентом снижения цены контракта К= 0,745</v>
          </cell>
          <cell r="E95" t="str">
            <v>руб.</v>
          </cell>
          <cell r="H95">
            <v>4552498</v>
          </cell>
        </row>
        <row r="96">
          <cell r="C96" t="str">
            <v>Итого по раделу 29</v>
          </cell>
          <cell r="E96" t="str">
            <v>руб.</v>
          </cell>
          <cell r="H96">
            <v>4552498</v>
          </cell>
        </row>
        <row r="97">
          <cell r="E97" t="str">
            <v>Усл.единиц</v>
          </cell>
          <cell r="H97">
            <v>0.74500006954999998</v>
          </cell>
        </row>
        <row r="98">
          <cell r="C98" t="str">
            <v>В т.ч. НДС 20%</v>
          </cell>
          <cell r="H98">
            <v>758749.67</v>
          </cell>
        </row>
        <row r="99">
          <cell r="C99" t="str">
            <v xml:space="preserve"> Раздел 30. Установка Г-образных опор для размещения дорожных знаков на км 21+614 (справа), км 21+618 (слева), км 126+991 (справа), км 126+995 (слева) автомобильной дороги общего пользования федерального значения А-160 Майкоп – Бжедугхабль – Адыгейск – Усть-Лабинск – Кореновск, Краснодарский край, в том числе:</v>
          </cell>
          <cell r="E99" t="str">
            <v>усл.ед.:</v>
          </cell>
          <cell r="F99">
            <v>1</v>
          </cell>
          <cell r="H99">
            <v>1680000</v>
          </cell>
        </row>
        <row r="100">
          <cell r="C100" t="str">
            <v>Производство работ на одной половине проезжей части при систематическом движении транспорта по другой</v>
          </cell>
        </row>
        <row r="101">
          <cell r="B101">
            <v>359</v>
          </cell>
          <cell r="C101" t="str">
            <v>Устройство металлических опор Г-образных с бурением ям вращательным(роторным) способом группа грунтов 3 (глубина бурения 2,5 м, диаметр бурения 800 мм) под фундаменты , с устройством монолитного железобетонного фундамента.Бетон тяжелый, крупность заполнителя 20 мм, класс В20 (М250) , ствол высотой не менее 6 м, кронштейн вылет не менее 4 м, горячее цинкование 60-200 мкм по ГОСТ 9.307-89, район ветровой нагрузки - 5.</v>
          </cell>
          <cell r="D101" t="str">
            <v>359</v>
          </cell>
          <cell r="E101" t="str">
            <v>шт</v>
          </cell>
          <cell r="F101">
            <v>2</v>
          </cell>
          <cell r="G101">
            <v>385354</v>
          </cell>
          <cell r="H101">
            <v>770708</v>
          </cell>
        </row>
        <row r="102">
          <cell r="B102">
            <v>360</v>
          </cell>
          <cell r="C102" t="str">
            <v>Устройство подстилающих и выравнивающих слоев оснований: из щебня. Щебень из природного камня для строительных работ марка 600, фракция 20-40 мм</v>
          </cell>
          <cell r="D102" t="str">
            <v>360</v>
          </cell>
          <cell r="E102" t="str">
            <v>м3</v>
          </cell>
          <cell r="F102">
            <v>0.1</v>
          </cell>
          <cell r="G102">
            <v>2410</v>
          </cell>
          <cell r="H102">
            <v>241</v>
          </cell>
        </row>
        <row r="103">
          <cell r="B103">
            <v>361</v>
          </cell>
          <cell r="C103" t="str">
            <v>Установка закладных деталей. 
Закладная деталь ЗФ-24/8/Д377-2,6-б (или эквивалент)</v>
          </cell>
          <cell r="D103" t="str">
            <v>361</v>
          </cell>
          <cell r="E103" t="str">
            <v>шт.</v>
          </cell>
          <cell r="F103">
            <v>2</v>
          </cell>
          <cell r="G103">
            <v>25684</v>
          </cell>
          <cell r="H103">
            <v>51368</v>
          </cell>
        </row>
        <row r="104">
          <cell r="B104">
            <v>362</v>
          </cell>
          <cell r="C104" t="str">
            <v>Установка дорожных знаков на металлических опорах Г-образных, в том числе:</v>
          </cell>
          <cell r="D104" t="str">
            <v>362</v>
          </cell>
          <cell r="E104" t="str">
            <v>шт.</v>
          </cell>
          <cell r="F104">
            <v>2</v>
          </cell>
          <cell r="H104">
            <v>0</v>
          </cell>
        </row>
        <row r="105">
          <cell r="B105">
            <v>363</v>
          </cell>
          <cell r="C105" t="str">
            <v>Знаки дорожные на оцинкованной подоснове с флуоресцентной пленкой  на щите жёлто-зелёного цвета , тип 5.19.1 размером 900х900 мм</v>
          </cell>
          <cell r="D105" t="str">
            <v>363</v>
          </cell>
          <cell r="E105" t="str">
            <v>шт.</v>
          </cell>
          <cell r="F105">
            <v>2</v>
          </cell>
          <cell r="G105">
            <v>8841.5</v>
          </cell>
          <cell r="H105">
            <v>17683</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с-3"/>
      <sheetName val="кс-2"/>
      <sheetName val="кс-2.2"/>
      <sheetName val="кс-3 (2)"/>
      <sheetName val="КС-2 (3)"/>
      <sheetName val="КС-3 (3)"/>
    </sheetNames>
    <sheetDataSet>
      <sheetData sheetId="0"/>
      <sheetData sheetId="1"/>
      <sheetData sheetId="2"/>
      <sheetData sheetId="3"/>
      <sheetData sheetId="4">
        <row r="35">
          <cell r="B35" t="str">
            <v>31</v>
          </cell>
          <cell r="C35" t="str">
            <v>Установка дорожных знаков бесфундаментных: на металлических стойках</v>
          </cell>
          <cell r="D35" t="str">
            <v>31</v>
          </cell>
          <cell r="E35" t="str">
            <v>шт.</v>
          </cell>
          <cell r="F35">
            <v>188</v>
          </cell>
        </row>
        <row r="36">
          <cell r="B36" t="str">
            <v>32</v>
          </cell>
          <cell r="C36" t="str">
            <v>Омоноличивание стоек.Бетон дорожный, крупность заполнителя 20 мм, класс В15 (М200)</v>
          </cell>
          <cell r="D36" t="str">
            <v>32</v>
          </cell>
          <cell r="E36" t="str">
            <v>м3</v>
          </cell>
          <cell r="F36">
            <v>37.799999999999997</v>
          </cell>
        </row>
        <row r="37">
          <cell r="B37" t="str">
            <v>33</v>
          </cell>
          <cell r="C37" t="str">
            <v>Опоры дорожных знаков ОМ-76/3-3,5</v>
          </cell>
          <cell r="D37" t="str">
            <v>33</v>
          </cell>
          <cell r="E37" t="str">
            <v>шт.</v>
          </cell>
          <cell r="F37">
            <v>8</v>
          </cell>
        </row>
        <row r="38">
          <cell r="B38" t="str">
            <v>34</v>
          </cell>
          <cell r="C38" t="str">
            <v>Опоры дорожных знаков ОМ-76/3-4,0</v>
          </cell>
          <cell r="D38" t="str">
            <v>34</v>
          </cell>
          <cell r="E38" t="str">
            <v>шт.</v>
          </cell>
          <cell r="F38">
            <v>67</v>
          </cell>
        </row>
        <row r="39">
          <cell r="B39" t="str">
            <v>35</v>
          </cell>
          <cell r="C39" t="str">
            <v>Опоры дорожных знаков ОМ-76/3-4,5</v>
          </cell>
          <cell r="D39" t="str">
            <v>35</v>
          </cell>
          <cell r="E39" t="str">
            <v>шт.</v>
          </cell>
          <cell r="F39">
            <v>24</v>
          </cell>
        </row>
        <row r="40">
          <cell r="B40" t="str">
            <v>36</v>
          </cell>
          <cell r="C40" t="str">
            <v>Опоры дорожных знаков ОМ-76/3-5,0</v>
          </cell>
          <cell r="D40" t="str">
            <v>36</v>
          </cell>
          <cell r="E40" t="str">
            <v>шт.</v>
          </cell>
          <cell r="F40">
            <v>4</v>
          </cell>
        </row>
        <row r="41">
          <cell r="B41" t="str">
            <v>37</v>
          </cell>
          <cell r="C41" t="str">
            <v>Опоры дорожных знаков ОМ-102/3-5,5</v>
          </cell>
          <cell r="D41" t="str">
            <v>37</v>
          </cell>
          <cell r="E41" t="str">
            <v>шт.</v>
          </cell>
          <cell r="F41">
            <v>33</v>
          </cell>
        </row>
        <row r="42">
          <cell r="B42" t="str">
            <v>38</v>
          </cell>
          <cell r="C42" t="str">
            <v>Опоры дорожных знаков ОМ-102/4-6,0</v>
          </cell>
          <cell r="D42" t="str">
            <v>38</v>
          </cell>
          <cell r="E42" t="str">
            <v>шт.</v>
          </cell>
          <cell r="F42">
            <v>22</v>
          </cell>
        </row>
        <row r="43">
          <cell r="B43" t="str">
            <v>41</v>
          </cell>
          <cell r="C43" t="str">
            <v>Знаки дорожные на оцинкованной подоснове со световозвращающей пленкой, размером 900х900х900 мм, тип 1.13</v>
          </cell>
          <cell r="D43" t="str">
            <v>41</v>
          </cell>
          <cell r="E43" t="str">
            <v>шт.</v>
          </cell>
          <cell r="F43">
            <v>1</v>
          </cell>
        </row>
        <row r="44">
          <cell r="B44" t="str">
            <v>42</v>
          </cell>
          <cell r="C44" t="str">
            <v>Знаки дорожные на оцинкованной подоснове со световозвращающей пленкой, размером 1200*1200*1200 мм, тип 1.16</v>
          </cell>
          <cell r="D44" t="str">
            <v>42</v>
          </cell>
          <cell r="E44" t="str">
            <v>шт.</v>
          </cell>
          <cell r="F44">
            <v>1</v>
          </cell>
        </row>
        <row r="45">
          <cell r="B45" t="str">
            <v>43</v>
          </cell>
          <cell r="C45" t="str">
            <v>Знаки дорожные на оцинкованной подоснове со световозвращающей пленкой, размером 900х900х900 мм, тип 1.20.1</v>
          </cell>
          <cell r="D45" t="str">
            <v>43</v>
          </cell>
          <cell r="E45" t="str">
            <v>шт.</v>
          </cell>
          <cell r="F45">
            <v>2</v>
          </cell>
        </row>
        <row r="46">
          <cell r="B46" t="str">
            <v>44</v>
          </cell>
          <cell r="C46" t="str">
            <v>Знаки дорожные на оцинкованной подоснове со световозвращающей пленкой, размером 900х900х900 мм, тип 1.20.2</v>
          </cell>
          <cell r="D46" t="str">
            <v>44</v>
          </cell>
          <cell r="E46" t="str">
            <v>шт.</v>
          </cell>
          <cell r="F46">
            <v>1</v>
          </cell>
        </row>
        <row r="47">
          <cell r="B47" t="str">
            <v>48</v>
          </cell>
          <cell r="C47" t="str">
            <v>Знаки дорожные на оцинкованной подоснове со световозвращающей пленкой предупреждающие, размером 500х615 мм, тип 1.34.2</v>
          </cell>
          <cell r="D47" t="str">
            <v>48</v>
          </cell>
          <cell r="E47" t="str">
            <v>шт.</v>
          </cell>
          <cell r="F47">
            <v>12</v>
          </cell>
        </row>
        <row r="48">
          <cell r="B48" t="str">
            <v>49</v>
          </cell>
          <cell r="C48" t="str">
            <v>Знаки дорожные на оцинкованной подоснове со световозвращающей пленкой, размером 900х900 мм, тип 2.1</v>
          </cell>
          <cell r="D48" t="str">
            <v>49</v>
          </cell>
          <cell r="E48" t="str">
            <v>шт.</v>
          </cell>
          <cell r="F48">
            <v>1</v>
          </cell>
        </row>
        <row r="49">
          <cell r="B49" t="str">
            <v>50</v>
          </cell>
          <cell r="C49" t="str">
            <v>Знаки дорожные на оцинкованной подоснове со световозвращающей пленкой, размером 700х700 мм, тип 2.2</v>
          </cell>
          <cell r="D49" t="str">
            <v>50</v>
          </cell>
          <cell r="E49" t="str">
            <v>шт.</v>
          </cell>
          <cell r="F49">
            <v>13</v>
          </cell>
        </row>
        <row r="50">
          <cell r="B50" t="str">
            <v>51</v>
          </cell>
          <cell r="C50" t="str">
            <v>Знаки дорожные на оцинкованной подоснове со световозвращающей пленкой, размером 900х900 мм, тип 2.2</v>
          </cell>
          <cell r="D50" t="str">
            <v>51</v>
          </cell>
          <cell r="E50" t="str">
            <v>шт.</v>
          </cell>
          <cell r="F50">
            <v>2</v>
          </cell>
        </row>
        <row r="51">
          <cell r="B51" t="str">
            <v>52</v>
          </cell>
          <cell r="C51" t="str">
            <v>Знаки дорожные на оцинкованной подоснове со световозвращающей пленкой, размером 900х900х900 мм, тип 2.3.2</v>
          </cell>
          <cell r="D51" t="str">
            <v>52</v>
          </cell>
          <cell r="E51" t="str">
            <v>шт.</v>
          </cell>
          <cell r="F51">
            <v>2</v>
          </cell>
        </row>
        <row r="52">
          <cell r="B52" t="str">
            <v>53</v>
          </cell>
          <cell r="C52" t="str">
            <v>Знаки дорожные на оцинкованной подоснове со световозвращающей пленкой, размером 1200х1200х1200 мм, тип 2.3.2</v>
          </cell>
          <cell r="D52" t="str">
            <v>53</v>
          </cell>
          <cell r="E52" t="str">
            <v>шт.</v>
          </cell>
          <cell r="F52">
            <v>1</v>
          </cell>
        </row>
        <row r="53">
          <cell r="B53" t="str">
            <v>54</v>
          </cell>
          <cell r="C53" t="str">
            <v>Знаки дорожные на оцинкованной подоснове со световозвращающей пленкой, размером 1200х1200х1200 мм, тип 2.3.6</v>
          </cell>
          <cell r="D53" t="str">
            <v>54</v>
          </cell>
          <cell r="E53" t="str">
            <v>шт.</v>
          </cell>
          <cell r="F53">
            <v>1</v>
          </cell>
        </row>
        <row r="54">
          <cell r="B54" t="str">
            <v>55</v>
          </cell>
          <cell r="C54" t="str">
            <v>Знаки дорожные на оцинкованной подоснове со световозвращающей пленкой, размером 900х900х900 мм, тип 2.4</v>
          </cell>
          <cell r="D54" t="str">
            <v>55</v>
          </cell>
          <cell r="E54" t="str">
            <v>шт.</v>
          </cell>
          <cell r="F54">
            <v>2</v>
          </cell>
        </row>
        <row r="55">
          <cell r="B55" t="str">
            <v>56</v>
          </cell>
          <cell r="C55" t="str">
            <v>Знаки дорожные на оцинкованной подоснове со световозвращающей пленкой , круг диаметром 900 мм, тип 3.1</v>
          </cell>
          <cell r="D55" t="str">
            <v>56</v>
          </cell>
          <cell r="E55" t="str">
            <v>шт.</v>
          </cell>
          <cell r="F55">
            <v>1</v>
          </cell>
        </row>
        <row r="56">
          <cell r="B56" t="str">
            <v>57</v>
          </cell>
          <cell r="C56" t="str">
            <v>Знаки дорожные на оцинкованной подоснове со световозвращающей пленкой , круг диаметром 700 мм, тип 3.20</v>
          </cell>
          <cell r="D56" t="str">
            <v>57</v>
          </cell>
          <cell r="E56" t="str">
            <v>шт.</v>
          </cell>
          <cell r="F56">
            <v>28</v>
          </cell>
        </row>
        <row r="57">
          <cell r="B57" t="str">
            <v>58</v>
          </cell>
          <cell r="C57" t="str">
            <v>Знаки дорожные на оцинкованной подоснове со световозвращающей пленкой , круг диаметром 700 мм, тип 3.21</v>
          </cell>
          <cell r="D57" t="str">
            <v>58</v>
          </cell>
          <cell r="E57" t="str">
            <v>шт.</v>
          </cell>
          <cell r="F57">
            <v>10</v>
          </cell>
        </row>
        <row r="58">
          <cell r="B58" t="str">
            <v>59</v>
          </cell>
          <cell r="C58" t="str">
            <v>Знаки дорожные на оцинкованной подоснове со световозвращающей пленкой , круг диаметром 700 мм, тип 3.24</v>
          </cell>
          <cell r="D58" t="str">
            <v>59</v>
          </cell>
          <cell r="E58" t="str">
            <v>шт.</v>
          </cell>
          <cell r="F58">
            <v>9</v>
          </cell>
        </row>
        <row r="59">
          <cell r="B59" t="str">
            <v>60</v>
          </cell>
          <cell r="C59" t="str">
            <v>Знаки дорожные на оцинкованной подоснове со световозвращающей пленкой , круг диаметром 900 мм, тип 3.27</v>
          </cell>
          <cell r="D59" t="str">
            <v>60</v>
          </cell>
          <cell r="E59" t="str">
            <v>шт.</v>
          </cell>
          <cell r="F59">
            <v>2</v>
          </cell>
        </row>
        <row r="60">
          <cell r="B60" t="str">
            <v>62</v>
          </cell>
          <cell r="C60" t="str">
            <v>Знаки дорожные на оцинкованной подоснове со световозвращающей пленкой , круг диаметром 700 мм, тип 4.1.1</v>
          </cell>
          <cell r="D60" t="str">
            <v>62</v>
          </cell>
          <cell r="E60" t="str">
            <v>шт.</v>
          </cell>
          <cell r="F60">
            <v>6</v>
          </cell>
        </row>
        <row r="61">
          <cell r="B61" t="str">
            <v>63</v>
          </cell>
          <cell r="C61" t="str">
            <v>Знаки дорожные на оцинкованной подоснове со световозвращающей пленкой , круг диаметром 700 мм, тип 4.1.2</v>
          </cell>
          <cell r="D61" t="str">
            <v>63</v>
          </cell>
          <cell r="E61" t="str">
            <v>шт.</v>
          </cell>
          <cell r="F61">
            <v>1</v>
          </cell>
        </row>
        <row r="62">
          <cell r="B62" t="str">
            <v>64</v>
          </cell>
          <cell r="C62" t="str">
            <v>Знаки дорожные на оцинкованной подоснове со световозвращающей пленкой , круг диаметром 900 мм, тип 4.1.2</v>
          </cell>
          <cell r="D62" t="str">
            <v>64</v>
          </cell>
          <cell r="E62" t="str">
            <v>шт.</v>
          </cell>
          <cell r="F62">
            <v>3</v>
          </cell>
        </row>
        <row r="63">
          <cell r="B63" t="str">
            <v>66</v>
          </cell>
          <cell r="C63" t="str">
            <v>Знаки дорожные на оцинкованной подоснове со световозвращающей пленкой, размером 700х930 мм, тип 5.15.1</v>
          </cell>
          <cell r="D63" t="str">
            <v>66</v>
          </cell>
          <cell r="E63" t="str">
            <v>шт.</v>
          </cell>
          <cell r="F63">
            <v>22</v>
          </cell>
        </row>
        <row r="64">
          <cell r="B64" t="str">
            <v>67</v>
          </cell>
          <cell r="C64" t="str">
            <v>Знаки дорожные на оцинкованной подоснове со световозвращающей пленкой, размером 900х1200 мм, тип 5.15.1</v>
          </cell>
          <cell r="D64" t="str">
            <v>67</v>
          </cell>
          <cell r="E64" t="str">
            <v>шт.</v>
          </cell>
          <cell r="F64">
            <v>2</v>
          </cell>
        </row>
        <row r="65">
          <cell r="B65" t="str">
            <v>68</v>
          </cell>
          <cell r="C65" t="str">
            <v>Знаки дорожные на оцинкованной подоснове со световозвращающей пленкой, размером 700х1400 мм, тип 5.15.1</v>
          </cell>
          <cell r="D65" t="str">
            <v>68</v>
          </cell>
          <cell r="E65" t="str">
            <v>шт.</v>
          </cell>
          <cell r="F65">
            <v>1</v>
          </cell>
        </row>
        <row r="66">
          <cell r="B66" t="str">
            <v>69</v>
          </cell>
          <cell r="C66" t="str">
            <v>Знаки дорожные на оцинкованной подоснове со световозвращающей пленкой, размером 700х700 мм, тип 5.15.3</v>
          </cell>
          <cell r="D66" t="str">
            <v>69</v>
          </cell>
          <cell r="E66" t="str">
            <v>шт.</v>
          </cell>
          <cell r="F66">
            <v>4</v>
          </cell>
        </row>
        <row r="67">
          <cell r="B67" t="str">
            <v>70</v>
          </cell>
          <cell r="C67" t="str">
            <v>Знаки дорожные на оцинкованной подоснове со световозвращающей пленкой, размером 900х900 мм, тип 5.15.3</v>
          </cell>
          <cell r="D67" t="str">
            <v>70</v>
          </cell>
          <cell r="E67" t="str">
            <v>шт.</v>
          </cell>
          <cell r="F67">
            <v>1</v>
          </cell>
        </row>
        <row r="68">
          <cell r="B68" t="str">
            <v>71</v>
          </cell>
          <cell r="C68" t="str">
            <v>Знаки дорожные на оцинкованной подоснове со световозвращающей пленкой, размером 900х900 мм, тип 5.15.4</v>
          </cell>
          <cell r="D68" t="str">
            <v>71</v>
          </cell>
          <cell r="E68" t="str">
            <v>шт.</v>
          </cell>
          <cell r="F68">
            <v>3</v>
          </cell>
        </row>
        <row r="69">
          <cell r="B69" t="str">
            <v>72</v>
          </cell>
          <cell r="C69" t="str">
            <v>Знаки дорожные на оцинкованной подоснове со световозвращающей пленкой, размером 700х700 мм, тип 5.15.5</v>
          </cell>
          <cell r="D69" t="str">
            <v>72</v>
          </cell>
          <cell r="E69" t="str">
            <v>шт.</v>
          </cell>
          <cell r="F69">
            <v>1</v>
          </cell>
        </row>
        <row r="70">
          <cell r="B70" t="str">
            <v>73</v>
          </cell>
          <cell r="C70" t="str">
            <v>Знаки дорожные на оцинкованной подоснове со световозвращающей пленкой, размером 700х700 мм, тип 5.15.6</v>
          </cell>
          <cell r="D70" t="str">
            <v>73</v>
          </cell>
          <cell r="E70" t="str">
            <v>шт.</v>
          </cell>
          <cell r="F70">
            <v>4</v>
          </cell>
        </row>
        <row r="71">
          <cell r="B71" t="str">
            <v>74</v>
          </cell>
          <cell r="C71" t="str">
            <v>Знаки дорожные на оцинкованной подоснове со световозвращающей пленкой, размером 900х900 мм, тип 5.15.6</v>
          </cell>
          <cell r="D71" t="str">
            <v>74</v>
          </cell>
          <cell r="E71" t="str">
            <v>шт.</v>
          </cell>
          <cell r="F71">
            <v>3</v>
          </cell>
        </row>
        <row r="72">
          <cell r="B72" t="str">
            <v>76</v>
          </cell>
          <cell r="C72" t="str">
            <v>Знаки дорожные на оцинкованной подоснове со световозвращающей пленкой, размером 900х1800 мм, тип 5.15.7</v>
          </cell>
          <cell r="D72" t="str">
            <v>76</v>
          </cell>
          <cell r="E72" t="str">
            <v>шт.</v>
          </cell>
          <cell r="F72">
            <v>15</v>
          </cell>
        </row>
        <row r="73">
          <cell r="B73" t="str">
            <v>78</v>
          </cell>
          <cell r="C73" t="str">
            <v>Знаки дорожные на оцинкованной подоснове со световозвращающей пленкой, размером 1050х700 мм, тип 7.11</v>
          </cell>
          <cell r="D73" t="str">
            <v>78</v>
          </cell>
          <cell r="E73" t="str">
            <v>шт.</v>
          </cell>
          <cell r="F73">
            <v>1</v>
          </cell>
        </row>
        <row r="74">
          <cell r="B74" t="str">
            <v>79</v>
          </cell>
          <cell r="C74" t="str">
            <v>Знаки дорожные на оцинкованной подоснове со световозвращающей пленкой, размером 700х700 мм, тип 8.13</v>
          </cell>
          <cell r="D74" t="str">
            <v>79</v>
          </cell>
          <cell r="E74" t="str">
            <v>шт.</v>
          </cell>
          <cell r="F74">
            <v>1</v>
          </cell>
        </row>
        <row r="75">
          <cell r="B75" t="str">
            <v>80</v>
          </cell>
          <cell r="C75" t="str">
            <v>Знаки дорожные на оцинкованной подоснове со световозвращающей пленкой, размером 350х700 мм, тип 8.1.1</v>
          </cell>
          <cell r="D75" t="str">
            <v>80</v>
          </cell>
          <cell r="E75" t="str">
            <v>шт.</v>
          </cell>
          <cell r="F75">
            <v>5</v>
          </cell>
        </row>
        <row r="76">
          <cell r="B76" t="str">
            <v>81</v>
          </cell>
          <cell r="C76" t="str">
            <v>Знаки дорожные на оцинкованной подоснове со световозвращающей пленкой, размером 350х700 мм, тип 8.2.1</v>
          </cell>
          <cell r="D76" t="str">
            <v>81</v>
          </cell>
          <cell r="E76" t="str">
            <v>шт.</v>
          </cell>
          <cell r="F76">
            <v>5</v>
          </cell>
        </row>
        <row r="77">
          <cell r="B77" t="str">
            <v>82</v>
          </cell>
          <cell r="C77" t="str">
            <v>Знаки дорожные на оцинкованной подоснове со световозвращающей пленкой, размером 450х900 мм, тип 8.2.1</v>
          </cell>
          <cell r="D77" t="str">
            <v>82</v>
          </cell>
          <cell r="E77" t="str">
            <v>шт.</v>
          </cell>
          <cell r="F77">
            <v>1</v>
          </cell>
        </row>
        <row r="78">
          <cell r="B78" t="str">
            <v>83</v>
          </cell>
          <cell r="C78" t="str">
            <v>Знаки дорожные на оцинкованной подоснове со световозвращающей пленкой, размером 450х900 мм, тип 8.2.3</v>
          </cell>
          <cell r="D78" t="str">
            <v>83</v>
          </cell>
          <cell r="E78" t="str">
            <v>шт.</v>
          </cell>
          <cell r="F78">
            <v>1</v>
          </cell>
        </row>
        <row r="79">
          <cell r="B79" t="str">
            <v>84</v>
          </cell>
          <cell r="C79" t="str">
            <v>Знаки дорожные на оцинкованной подоснове со световозвращающей пленкой, размером 350х700 мм, тип 8.3.1</v>
          </cell>
          <cell r="D79" t="str">
            <v>84</v>
          </cell>
          <cell r="E79" t="str">
            <v>шт.</v>
          </cell>
          <cell r="F79">
            <v>1</v>
          </cell>
        </row>
        <row r="80">
          <cell r="B80" t="str">
            <v>85</v>
          </cell>
          <cell r="C80" t="str">
            <v>Знаки дорожные на оцинкованной подоснове со световозвращающей пленкой, тип 6.9.1 (464,73 м2)</v>
          </cell>
          <cell r="D80" t="str">
            <v>85</v>
          </cell>
          <cell r="E80" t="str">
            <v>шт.</v>
          </cell>
          <cell r="F80">
            <v>17</v>
          </cell>
        </row>
        <row r="81">
          <cell r="B81" t="str">
            <v>87</v>
          </cell>
          <cell r="C81" t="str">
            <v>Знаки дорожные на оцинкованной подоснове со световозвращающей пленкой, тип 6.12 (6,23 м2)</v>
          </cell>
          <cell r="D81" t="str">
            <v>87</v>
          </cell>
          <cell r="E81" t="str">
            <v>шт.</v>
          </cell>
          <cell r="F81">
            <v>1</v>
          </cell>
        </row>
      </sheetData>
      <sheetData sheetId="5"/>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81"/>
  <sheetViews>
    <sheetView tabSelected="1" topLeftCell="A3" zoomScale="90" zoomScaleNormal="90" workbookViewId="0">
      <pane xSplit="10" ySplit="4" topLeftCell="P422" activePane="bottomRight" state="frozen"/>
      <selection activeCell="A3" sqref="A3"/>
      <selection pane="topRight" activeCell="K3" sqref="K3"/>
      <selection pane="bottomLeft" activeCell="A7" sqref="A7"/>
      <selection pane="bottomRight" activeCell="G583" sqref="G583:G586"/>
    </sheetView>
  </sheetViews>
  <sheetFormatPr defaultRowHeight="14.4" x14ac:dyDescent="0.3"/>
  <cols>
    <col min="1" max="1" width="6.33203125" style="29" customWidth="1"/>
    <col min="2" max="2" width="69.44140625" style="16" customWidth="1"/>
    <col min="3" max="3" width="8.5546875" style="50" customWidth="1"/>
    <col min="4" max="4" width="11.44140625" style="118" customWidth="1"/>
    <col min="5" max="5" width="11.44140625" style="138" customWidth="1"/>
    <col min="6" max="6" width="11.44140625" style="118" customWidth="1"/>
    <col min="7" max="7" width="14.5546875" style="117" customWidth="1"/>
    <col min="8" max="8" width="14.5546875" style="108" customWidth="1"/>
    <col min="9" max="9" width="15.88671875" style="16" hidden="1" customWidth="1"/>
    <col min="10" max="10" width="16" style="16" hidden="1" customWidth="1"/>
    <col min="11" max="11" width="10.109375" style="163" customWidth="1"/>
    <col min="12" max="12" width="16.33203125" customWidth="1"/>
    <col min="13" max="13" width="12.6640625" style="163" customWidth="1"/>
    <col min="14" max="14" width="16.44140625" customWidth="1"/>
    <col min="15" max="15" width="12.6640625" style="163" customWidth="1"/>
    <col min="16" max="16" width="16.44140625" customWidth="1"/>
    <col min="17" max="17" width="12.6640625" style="163" customWidth="1"/>
    <col min="18" max="18" width="16.44140625" customWidth="1"/>
    <col min="19" max="19" width="16.44140625" style="220" customWidth="1"/>
    <col min="20" max="20" width="16.44140625" customWidth="1"/>
    <col min="21" max="21" width="12.44140625" customWidth="1"/>
    <col min="22" max="22" width="15.109375" customWidth="1"/>
    <col min="23" max="23" width="12.44140625" customWidth="1"/>
    <col min="24" max="24" width="13" customWidth="1"/>
  </cols>
  <sheetData>
    <row r="1" spans="1:27" ht="24.75" hidden="1" customHeight="1" x14ac:dyDescent="0.3">
      <c r="G1" s="109" t="s">
        <v>513</v>
      </c>
      <c r="H1" s="100"/>
    </row>
    <row r="2" spans="1:27" ht="15" hidden="1" customHeight="1" x14ac:dyDescent="0.3">
      <c r="A2" s="242" t="s">
        <v>14</v>
      </c>
      <c r="B2" s="242"/>
      <c r="C2" s="242"/>
      <c r="D2" s="242"/>
      <c r="E2" s="242"/>
      <c r="F2" s="242"/>
      <c r="G2" s="242"/>
      <c r="H2" s="242"/>
      <c r="I2" s="242"/>
      <c r="J2" s="242"/>
    </row>
    <row r="3" spans="1:27" ht="41.25" customHeight="1" x14ac:dyDescent="0.3">
      <c r="B3" s="243" t="s">
        <v>449</v>
      </c>
      <c r="C3" s="243"/>
      <c r="D3" s="243"/>
      <c r="E3" s="243"/>
      <c r="F3" s="243"/>
      <c r="G3" s="243"/>
      <c r="H3" s="243"/>
      <c r="I3" s="243"/>
      <c r="J3" s="243"/>
      <c r="K3" s="243"/>
      <c r="L3" s="243"/>
      <c r="M3" s="243"/>
      <c r="N3" s="243"/>
      <c r="O3" s="243"/>
      <c r="P3" s="243"/>
      <c r="Q3" s="243"/>
      <c r="R3" s="243"/>
      <c r="S3" s="243"/>
      <c r="T3" s="243"/>
      <c r="U3" s="243"/>
      <c r="V3" s="243"/>
      <c r="W3" s="243"/>
      <c r="X3" s="243"/>
    </row>
    <row r="4" spans="1:27" ht="15" customHeight="1" x14ac:dyDescent="0.3">
      <c r="A4" s="19"/>
      <c r="B4" s="182"/>
      <c r="C4" s="183"/>
      <c r="D4" s="184"/>
      <c r="E4" s="185"/>
      <c r="F4" s="184"/>
      <c r="G4" s="186"/>
      <c r="H4" s="235">
        <f ca="1">A:X</f>
        <v>0</v>
      </c>
      <c r="I4" s="183"/>
      <c r="J4" s="183"/>
      <c r="K4" s="247" t="s">
        <v>526</v>
      </c>
      <c r="L4" s="247"/>
      <c r="M4" s="247" t="s">
        <v>527</v>
      </c>
      <c r="N4" s="247"/>
      <c r="O4" s="247" t="s">
        <v>530</v>
      </c>
      <c r="P4" s="247"/>
      <c r="Q4" s="247" t="s">
        <v>531</v>
      </c>
      <c r="R4" s="247"/>
      <c r="S4" s="247" t="s">
        <v>532</v>
      </c>
      <c r="T4" s="247"/>
      <c r="U4" s="251" t="s">
        <v>521</v>
      </c>
      <c r="V4" s="252"/>
      <c r="W4" s="241" t="s">
        <v>522</v>
      </c>
      <c r="X4" s="241"/>
    </row>
    <row r="5" spans="1:27" ht="39" customHeight="1" x14ac:dyDescent="0.3">
      <c r="A5" s="190" t="s">
        <v>0</v>
      </c>
      <c r="B5" s="191" t="s">
        <v>9</v>
      </c>
      <c r="C5" s="191" t="s">
        <v>1</v>
      </c>
      <c r="D5" s="192" t="s">
        <v>10</v>
      </c>
      <c r="E5" s="193" t="s">
        <v>516</v>
      </c>
      <c r="F5" s="194" t="s">
        <v>517</v>
      </c>
      <c r="G5" s="195" t="s">
        <v>447</v>
      </c>
      <c r="H5" s="208" t="s">
        <v>518</v>
      </c>
      <c r="I5" s="11" t="s">
        <v>448</v>
      </c>
      <c r="J5" s="11" t="s">
        <v>515</v>
      </c>
      <c r="K5" s="161" t="s">
        <v>523</v>
      </c>
      <c r="L5" s="161" t="s">
        <v>524</v>
      </c>
      <c r="M5" s="161" t="s">
        <v>523</v>
      </c>
      <c r="N5" s="161" t="s">
        <v>524</v>
      </c>
      <c r="O5" s="209" t="s">
        <v>523</v>
      </c>
      <c r="P5" s="209" t="s">
        <v>524</v>
      </c>
      <c r="Q5" s="216" t="s">
        <v>523</v>
      </c>
      <c r="R5" s="216" t="s">
        <v>524</v>
      </c>
      <c r="S5" s="221" t="s">
        <v>523</v>
      </c>
      <c r="T5" s="219" t="s">
        <v>524</v>
      </c>
      <c r="U5" s="88" t="s">
        <v>523</v>
      </c>
      <c r="V5" s="217" t="s">
        <v>524</v>
      </c>
      <c r="W5" s="89" t="s">
        <v>523</v>
      </c>
      <c r="X5" s="162" t="s">
        <v>524</v>
      </c>
      <c r="Z5" s="237" t="s">
        <v>528</v>
      </c>
      <c r="AA5" s="238"/>
    </row>
    <row r="6" spans="1:27" x14ac:dyDescent="0.3">
      <c r="A6" s="19">
        <v>1</v>
      </c>
      <c r="B6" s="11">
        <v>2</v>
      </c>
      <c r="C6" s="11">
        <v>3</v>
      </c>
      <c r="D6" s="189">
        <v>4</v>
      </c>
      <c r="E6" s="81">
        <v>5</v>
      </c>
      <c r="F6" s="80">
        <v>6</v>
      </c>
      <c r="G6" s="187">
        <v>5</v>
      </c>
      <c r="H6" s="188">
        <v>8</v>
      </c>
      <c r="I6" s="11">
        <v>6</v>
      </c>
      <c r="J6" s="11">
        <v>7</v>
      </c>
      <c r="K6" s="90">
        <v>9</v>
      </c>
      <c r="L6" s="91">
        <f t="shared" ref="L6:T6" si="0">K6+1</f>
        <v>10</v>
      </c>
      <c r="M6" s="90">
        <f t="shared" si="0"/>
        <v>11</v>
      </c>
      <c r="N6" s="91">
        <f t="shared" si="0"/>
        <v>12</v>
      </c>
      <c r="O6" s="90">
        <f t="shared" si="0"/>
        <v>13</v>
      </c>
      <c r="P6" s="91">
        <f t="shared" si="0"/>
        <v>14</v>
      </c>
      <c r="Q6" s="90">
        <f t="shared" si="0"/>
        <v>15</v>
      </c>
      <c r="R6" s="91">
        <f t="shared" si="0"/>
        <v>16</v>
      </c>
      <c r="S6" s="222">
        <f t="shared" ref="S6" si="1">R6+1</f>
        <v>17</v>
      </c>
      <c r="T6" s="91">
        <f t="shared" si="0"/>
        <v>18</v>
      </c>
      <c r="U6" s="92">
        <f>N6+1</f>
        <v>13</v>
      </c>
      <c r="V6" s="92">
        <f t="shared" ref="V6:X6" si="2">U6+1</f>
        <v>14</v>
      </c>
      <c r="W6" s="93">
        <f t="shared" si="2"/>
        <v>15</v>
      </c>
      <c r="X6" s="93">
        <f t="shared" si="2"/>
        <v>16</v>
      </c>
      <c r="Z6" s="239"/>
      <c r="AA6" s="240"/>
    </row>
    <row r="7" spans="1:27" ht="55.2" x14ac:dyDescent="0.3">
      <c r="A7" s="17"/>
      <c r="B7" s="52" t="s">
        <v>457</v>
      </c>
      <c r="C7" s="52" t="s">
        <v>456</v>
      </c>
      <c r="D7" s="119">
        <v>1</v>
      </c>
      <c r="E7" s="139"/>
      <c r="F7" s="119"/>
      <c r="G7" s="110"/>
      <c r="H7" s="101"/>
      <c r="I7" s="53">
        <v>312576</v>
      </c>
      <c r="J7" s="32"/>
      <c r="K7" s="178"/>
      <c r="L7" s="179"/>
      <c r="M7" s="178"/>
      <c r="N7" s="179"/>
      <c r="O7" s="178"/>
      <c r="P7" s="179"/>
      <c r="Q7" s="178"/>
      <c r="R7" s="179"/>
      <c r="S7" s="223"/>
      <c r="T7" s="179"/>
      <c r="U7" s="180"/>
      <c r="V7" s="180"/>
      <c r="W7" s="181"/>
      <c r="X7" s="181"/>
      <c r="Z7" s="203"/>
      <c r="AA7" s="204"/>
    </row>
    <row r="8" spans="1:27" ht="27.6" x14ac:dyDescent="0.3">
      <c r="A8" s="17"/>
      <c r="B8" s="33" t="s">
        <v>8</v>
      </c>
      <c r="C8" s="30"/>
      <c r="D8" s="120"/>
      <c r="E8" s="140"/>
      <c r="F8" s="120"/>
      <c r="G8" s="110"/>
      <c r="H8" s="101"/>
      <c r="I8" s="31"/>
      <c r="J8" s="32"/>
      <c r="K8" s="164"/>
      <c r="L8" s="74"/>
      <c r="M8" s="164"/>
      <c r="N8" s="74"/>
      <c r="O8" s="164"/>
      <c r="P8" s="74"/>
      <c r="Q8" s="164"/>
      <c r="R8" s="74"/>
      <c r="S8" s="224"/>
      <c r="T8" s="74"/>
      <c r="U8" s="94"/>
      <c r="V8" s="94"/>
      <c r="W8" s="95"/>
      <c r="X8" s="95"/>
      <c r="Z8" s="203"/>
      <c r="AA8" s="204"/>
    </row>
    <row r="9" spans="1:27" x14ac:dyDescent="0.3">
      <c r="A9" s="17" t="s">
        <v>183</v>
      </c>
      <c r="B9" s="3" t="s">
        <v>4</v>
      </c>
      <c r="C9" s="13" t="s">
        <v>2</v>
      </c>
      <c r="D9" s="127">
        <v>19</v>
      </c>
      <c r="E9" s="141"/>
      <c r="F9" s="65">
        <f>D9+E9</f>
        <v>19</v>
      </c>
      <c r="G9" s="111">
        <v>1</v>
      </c>
      <c r="H9" s="66">
        <f>ROUND(F9*G9,0)</f>
        <v>19</v>
      </c>
      <c r="I9" s="34">
        <v>38770</v>
      </c>
      <c r="J9" s="153">
        <f>H9-I9</f>
        <v>-38751</v>
      </c>
      <c r="K9" s="164"/>
      <c r="L9" s="75">
        <f>ROUND(K9*$G9,0)</f>
        <v>0</v>
      </c>
      <c r="M9" s="164"/>
      <c r="N9" s="75">
        <f>ROUND(M9*$G9,0)</f>
        <v>0</v>
      </c>
      <c r="O9" s="164"/>
      <c r="P9" s="75">
        <f>ROUND(O9*$G9,0)</f>
        <v>0</v>
      </c>
      <c r="Q9" s="164"/>
      <c r="R9" s="75">
        <f>ROUND(Q9*$G9,0)</f>
        <v>0</v>
      </c>
      <c r="S9" s="225"/>
      <c r="T9" s="75">
        <f>ROUND(S9*$G9,0)</f>
        <v>0</v>
      </c>
      <c r="U9" s="77">
        <f>K9+M9+O9+Q9+S9</f>
        <v>0</v>
      </c>
      <c r="V9" s="77">
        <f>L9+N9+P9+R9+T9</f>
        <v>0</v>
      </c>
      <c r="W9" s="78">
        <f>F9-U9</f>
        <v>19</v>
      </c>
      <c r="X9" s="79">
        <f>H9-V9</f>
        <v>19</v>
      </c>
      <c r="Z9" s="205">
        <f>IFERROR(VLOOKUP(A9,'[1]КС-2 (3)'!$B$35:$H$105,5,0),0)</f>
        <v>0</v>
      </c>
      <c r="AA9" s="204">
        <f>Z9-O9</f>
        <v>0</v>
      </c>
    </row>
    <row r="10" spans="1:27" ht="27.6" x14ac:dyDescent="0.3">
      <c r="A10" s="17" t="s">
        <v>184</v>
      </c>
      <c r="B10" s="3" t="s">
        <v>16</v>
      </c>
      <c r="C10" s="13" t="s">
        <v>3</v>
      </c>
      <c r="D10" s="127">
        <v>2</v>
      </c>
      <c r="E10" s="141"/>
      <c r="F10" s="65">
        <f t="shared" ref="F10:F24" si="3">D10+E10</f>
        <v>2</v>
      </c>
      <c r="G10" s="111">
        <v>1</v>
      </c>
      <c r="H10" s="154">
        <f>ROUND(F10*G10,0)-782</f>
        <v>-780</v>
      </c>
      <c r="I10" s="34">
        <v>14857</v>
      </c>
      <c r="J10" s="153">
        <f t="shared" ref="J10:J24" si="4">H10-I10</f>
        <v>-15637</v>
      </c>
      <c r="K10" s="164"/>
      <c r="L10" s="75">
        <f t="shared" ref="L10:L82" si="5">ROUND(K10*$G10,0)</f>
        <v>0</v>
      </c>
      <c r="M10" s="164"/>
      <c r="N10" s="75">
        <f t="shared" ref="N10:N82" si="6">ROUND(M10*$G10,0)</f>
        <v>0</v>
      </c>
      <c r="O10" s="164"/>
      <c r="P10" s="75">
        <f t="shared" ref="P10:P24" si="7">ROUND(O10*$G10,0)</f>
        <v>0</v>
      </c>
      <c r="Q10" s="164"/>
      <c r="R10" s="75">
        <f t="shared" ref="R10:T24" si="8">ROUND(Q10*$G10,0)</f>
        <v>0</v>
      </c>
      <c r="S10" s="225"/>
      <c r="T10" s="75">
        <f t="shared" si="8"/>
        <v>0</v>
      </c>
      <c r="U10" s="76">
        <f t="shared" ref="U10:U73" si="9">K10+M10+O10+Q10+S10</f>
        <v>0</v>
      </c>
      <c r="V10" s="77">
        <f t="shared" ref="V10:V73" si="10">L10+N10+P10+R10+T10</f>
        <v>0</v>
      </c>
      <c r="W10" s="78">
        <f t="shared" ref="W10:W82" si="11">F10-U10</f>
        <v>2</v>
      </c>
      <c r="X10" s="79">
        <f t="shared" ref="X10:X82" si="12">H10-V10</f>
        <v>-780</v>
      </c>
      <c r="Z10" s="205">
        <f>IFERROR(VLOOKUP(A10,'[1]КС-2 (3)'!$B$35:$H$105,5,0),0)</f>
        <v>0</v>
      </c>
      <c r="AA10" s="204">
        <f t="shared" ref="AA10:AA76" si="13">Z10-O10</f>
        <v>0</v>
      </c>
    </row>
    <row r="11" spans="1:27" x14ac:dyDescent="0.3">
      <c r="A11" s="17" t="s">
        <v>185</v>
      </c>
      <c r="B11" s="3" t="s">
        <v>6</v>
      </c>
      <c r="C11" s="13" t="s">
        <v>2</v>
      </c>
      <c r="D11" s="127">
        <v>16</v>
      </c>
      <c r="E11" s="141"/>
      <c r="F11" s="65">
        <f t="shared" si="3"/>
        <v>16</v>
      </c>
      <c r="G11" s="111">
        <v>1</v>
      </c>
      <c r="H11" s="66">
        <f t="shared" ref="H11:H24" si="14">ROUND(F11*G11,0)</f>
        <v>16</v>
      </c>
      <c r="I11" s="34">
        <v>79589</v>
      </c>
      <c r="J11" s="153">
        <f t="shared" si="4"/>
        <v>-79573</v>
      </c>
      <c r="K11" s="164"/>
      <c r="L11" s="75">
        <f t="shared" si="5"/>
        <v>0</v>
      </c>
      <c r="M11" s="164"/>
      <c r="N11" s="75">
        <f t="shared" si="6"/>
        <v>0</v>
      </c>
      <c r="O11" s="164"/>
      <c r="P11" s="75">
        <f t="shared" si="7"/>
        <v>0</v>
      </c>
      <c r="Q11" s="164"/>
      <c r="R11" s="75">
        <f t="shared" si="8"/>
        <v>0</v>
      </c>
      <c r="S11" s="225"/>
      <c r="T11" s="75">
        <f t="shared" si="8"/>
        <v>0</v>
      </c>
      <c r="U11" s="76">
        <f t="shared" si="9"/>
        <v>0</v>
      </c>
      <c r="V11" s="77">
        <f t="shared" si="10"/>
        <v>0</v>
      </c>
      <c r="W11" s="78">
        <f t="shared" si="11"/>
        <v>16</v>
      </c>
      <c r="X11" s="79">
        <f t="shared" si="12"/>
        <v>16</v>
      </c>
      <c r="Z11" s="205">
        <f>IFERROR(VLOOKUP(A11,'[1]КС-2 (3)'!$B$35:$H$105,5,0),0)</f>
        <v>0</v>
      </c>
      <c r="AA11" s="204">
        <f t="shared" si="13"/>
        <v>0</v>
      </c>
    </row>
    <row r="12" spans="1:27" x14ac:dyDescent="0.3">
      <c r="A12" s="17" t="s">
        <v>186</v>
      </c>
      <c r="B12" s="3" t="s">
        <v>17</v>
      </c>
      <c r="C12" s="13" t="s">
        <v>2</v>
      </c>
      <c r="D12" s="127">
        <v>1</v>
      </c>
      <c r="E12" s="141"/>
      <c r="F12" s="65">
        <f t="shared" si="3"/>
        <v>1</v>
      </c>
      <c r="G12" s="111">
        <v>1</v>
      </c>
      <c r="H12" s="66">
        <f t="shared" si="14"/>
        <v>1</v>
      </c>
      <c r="I12" s="34">
        <v>6016</v>
      </c>
      <c r="J12" s="153">
        <f t="shared" si="4"/>
        <v>-6015</v>
      </c>
      <c r="K12" s="164"/>
      <c r="L12" s="75">
        <f t="shared" si="5"/>
        <v>0</v>
      </c>
      <c r="M12" s="164"/>
      <c r="N12" s="75">
        <f t="shared" si="6"/>
        <v>0</v>
      </c>
      <c r="O12" s="164"/>
      <c r="P12" s="75">
        <f t="shared" si="7"/>
        <v>0</v>
      </c>
      <c r="Q12" s="164"/>
      <c r="R12" s="75">
        <f t="shared" si="8"/>
        <v>0</v>
      </c>
      <c r="S12" s="225"/>
      <c r="T12" s="75">
        <f t="shared" si="8"/>
        <v>0</v>
      </c>
      <c r="U12" s="76">
        <f t="shared" si="9"/>
        <v>0</v>
      </c>
      <c r="V12" s="77">
        <f t="shared" si="10"/>
        <v>0</v>
      </c>
      <c r="W12" s="78">
        <f t="shared" si="11"/>
        <v>1</v>
      </c>
      <c r="X12" s="79">
        <f t="shared" si="12"/>
        <v>1</v>
      </c>
      <c r="Z12" s="205">
        <f>IFERROR(VLOOKUP(A12,'[1]КС-2 (3)'!$B$35:$H$105,5,0),0)</f>
        <v>0</v>
      </c>
      <c r="AA12" s="204">
        <f t="shared" si="13"/>
        <v>0</v>
      </c>
    </row>
    <row r="13" spans="1:27" x14ac:dyDescent="0.3">
      <c r="A13" s="17" t="s">
        <v>187</v>
      </c>
      <c r="B13" s="3" t="s">
        <v>7</v>
      </c>
      <c r="C13" s="13" t="s">
        <v>2</v>
      </c>
      <c r="D13" s="127">
        <v>2</v>
      </c>
      <c r="E13" s="141"/>
      <c r="F13" s="65">
        <f t="shared" si="3"/>
        <v>2</v>
      </c>
      <c r="G13" s="111">
        <v>1</v>
      </c>
      <c r="H13" s="66">
        <f t="shared" si="14"/>
        <v>2</v>
      </c>
      <c r="I13" s="34">
        <v>13236</v>
      </c>
      <c r="J13" s="153">
        <f t="shared" si="4"/>
        <v>-13234</v>
      </c>
      <c r="K13" s="164"/>
      <c r="L13" s="75">
        <f t="shared" si="5"/>
        <v>0</v>
      </c>
      <c r="M13" s="164"/>
      <c r="N13" s="75">
        <f t="shared" si="6"/>
        <v>0</v>
      </c>
      <c r="O13" s="164"/>
      <c r="P13" s="75">
        <f t="shared" si="7"/>
        <v>0</v>
      </c>
      <c r="Q13" s="164"/>
      <c r="R13" s="75">
        <f t="shared" si="8"/>
        <v>0</v>
      </c>
      <c r="S13" s="225"/>
      <c r="T13" s="75">
        <f t="shared" si="8"/>
        <v>0</v>
      </c>
      <c r="U13" s="76">
        <f t="shared" si="9"/>
        <v>0</v>
      </c>
      <c r="V13" s="77">
        <f t="shared" si="10"/>
        <v>0</v>
      </c>
      <c r="W13" s="78">
        <f t="shared" si="11"/>
        <v>2</v>
      </c>
      <c r="X13" s="79">
        <f t="shared" si="12"/>
        <v>2</v>
      </c>
      <c r="Z13" s="205">
        <f>IFERROR(VLOOKUP(A13,'[1]КС-2 (3)'!$B$35:$H$105,5,0),0)</f>
        <v>0</v>
      </c>
      <c r="AA13" s="204">
        <f t="shared" si="13"/>
        <v>0</v>
      </c>
    </row>
    <row r="14" spans="1:27" x14ac:dyDescent="0.3">
      <c r="A14" s="17" t="s">
        <v>188</v>
      </c>
      <c r="B14" s="3" t="s">
        <v>27</v>
      </c>
      <c r="C14" s="13" t="s">
        <v>2</v>
      </c>
      <c r="D14" s="127">
        <v>21</v>
      </c>
      <c r="E14" s="141"/>
      <c r="F14" s="65">
        <f t="shared" si="3"/>
        <v>21</v>
      </c>
      <c r="G14" s="111">
        <v>1</v>
      </c>
      <c r="H14" s="66">
        <f t="shared" si="14"/>
        <v>21</v>
      </c>
      <c r="I14" s="34">
        <v>6882</v>
      </c>
      <c r="J14" s="153">
        <f t="shared" si="4"/>
        <v>-6861</v>
      </c>
      <c r="K14" s="164"/>
      <c r="L14" s="75">
        <f t="shared" si="5"/>
        <v>0</v>
      </c>
      <c r="M14" s="164"/>
      <c r="N14" s="75">
        <f t="shared" si="6"/>
        <v>0</v>
      </c>
      <c r="O14" s="164"/>
      <c r="P14" s="75">
        <f t="shared" si="7"/>
        <v>0</v>
      </c>
      <c r="Q14" s="164"/>
      <c r="R14" s="75">
        <f t="shared" si="8"/>
        <v>0</v>
      </c>
      <c r="S14" s="225"/>
      <c r="T14" s="75">
        <f t="shared" si="8"/>
        <v>0</v>
      </c>
      <c r="U14" s="76">
        <f t="shared" si="9"/>
        <v>0</v>
      </c>
      <c r="V14" s="77">
        <f t="shared" si="10"/>
        <v>0</v>
      </c>
      <c r="W14" s="78">
        <f t="shared" si="11"/>
        <v>21</v>
      </c>
      <c r="X14" s="79">
        <f t="shared" si="12"/>
        <v>21</v>
      </c>
      <c r="Z14" s="205">
        <f>IFERROR(VLOOKUP(A14,'[1]КС-2 (3)'!$B$35:$H$105,5,0),0)</f>
        <v>0</v>
      </c>
      <c r="AA14" s="204">
        <f t="shared" si="13"/>
        <v>0</v>
      </c>
    </row>
    <row r="15" spans="1:27" ht="27.6" x14ac:dyDescent="0.3">
      <c r="A15" s="17" t="s">
        <v>189</v>
      </c>
      <c r="B15" s="3" t="s">
        <v>5</v>
      </c>
      <c r="C15" s="13" t="s">
        <v>2</v>
      </c>
      <c r="D15" s="127">
        <v>16</v>
      </c>
      <c r="E15" s="141"/>
      <c r="F15" s="65">
        <f t="shared" si="3"/>
        <v>16</v>
      </c>
      <c r="G15" s="111">
        <v>1</v>
      </c>
      <c r="H15" s="66">
        <f t="shared" si="14"/>
        <v>16</v>
      </c>
      <c r="I15" s="34">
        <v>46506</v>
      </c>
      <c r="J15" s="153">
        <f t="shared" si="4"/>
        <v>-46490</v>
      </c>
      <c r="K15" s="164"/>
      <c r="L15" s="75">
        <f t="shared" si="5"/>
        <v>0</v>
      </c>
      <c r="M15" s="164"/>
      <c r="N15" s="75">
        <f t="shared" si="6"/>
        <v>0</v>
      </c>
      <c r="O15" s="164"/>
      <c r="P15" s="75">
        <f t="shared" si="7"/>
        <v>0</v>
      </c>
      <c r="Q15" s="164"/>
      <c r="R15" s="75">
        <f t="shared" si="8"/>
        <v>0</v>
      </c>
      <c r="S15" s="225"/>
      <c r="T15" s="75">
        <f t="shared" si="8"/>
        <v>0</v>
      </c>
      <c r="U15" s="76">
        <f t="shared" si="9"/>
        <v>0</v>
      </c>
      <c r="V15" s="77">
        <f t="shared" si="10"/>
        <v>0</v>
      </c>
      <c r="W15" s="78">
        <f t="shared" si="11"/>
        <v>16</v>
      </c>
      <c r="X15" s="79">
        <f t="shared" si="12"/>
        <v>16</v>
      </c>
      <c r="Z15" s="205">
        <f>IFERROR(VLOOKUP(A15,'[1]КС-2 (3)'!$B$35:$H$105,5,0),0)</f>
        <v>0</v>
      </c>
      <c r="AA15" s="204">
        <f t="shared" si="13"/>
        <v>0</v>
      </c>
    </row>
    <row r="16" spans="1:27" ht="27.6" x14ac:dyDescent="0.3">
      <c r="A16" s="17" t="s">
        <v>190</v>
      </c>
      <c r="B16" s="3" t="s">
        <v>18</v>
      </c>
      <c r="C16" s="13" t="s">
        <v>2</v>
      </c>
      <c r="D16" s="127">
        <v>16</v>
      </c>
      <c r="E16" s="141"/>
      <c r="F16" s="65">
        <f t="shared" si="3"/>
        <v>16</v>
      </c>
      <c r="G16" s="111">
        <v>1</v>
      </c>
      <c r="H16" s="66">
        <f t="shared" si="14"/>
        <v>16</v>
      </c>
      <c r="I16" s="34">
        <v>46504</v>
      </c>
      <c r="J16" s="153">
        <f t="shared" si="4"/>
        <v>-46488</v>
      </c>
      <c r="K16" s="164"/>
      <c r="L16" s="75">
        <f t="shared" si="5"/>
        <v>0</v>
      </c>
      <c r="M16" s="164"/>
      <c r="N16" s="75">
        <f t="shared" si="6"/>
        <v>0</v>
      </c>
      <c r="O16" s="164"/>
      <c r="P16" s="75">
        <f t="shared" si="7"/>
        <v>0</v>
      </c>
      <c r="Q16" s="164"/>
      <c r="R16" s="75">
        <f t="shared" si="8"/>
        <v>0</v>
      </c>
      <c r="S16" s="225"/>
      <c r="T16" s="75">
        <f t="shared" si="8"/>
        <v>0</v>
      </c>
      <c r="U16" s="76">
        <f t="shared" si="9"/>
        <v>0</v>
      </c>
      <c r="V16" s="77">
        <f t="shared" si="10"/>
        <v>0</v>
      </c>
      <c r="W16" s="78">
        <f t="shared" si="11"/>
        <v>16</v>
      </c>
      <c r="X16" s="79">
        <f t="shared" si="12"/>
        <v>16</v>
      </c>
      <c r="Z16" s="205">
        <f>IFERROR(VLOOKUP(A16,'[1]КС-2 (3)'!$B$35:$H$105,5,0),0)</f>
        <v>0</v>
      </c>
      <c r="AA16" s="204">
        <f t="shared" si="13"/>
        <v>0</v>
      </c>
    </row>
    <row r="17" spans="1:27" ht="27.6" x14ac:dyDescent="0.3">
      <c r="A17" s="17" t="s">
        <v>191</v>
      </c>
      <c r="B17" s="3" t="s">
        <v>25</v>
      </c>
      <c r="C17" s="13" t="s">
        <v>2</v>
      </c>
      <c r="D17" s="127">
        <v>1</v>
      </c>
      <c r="E17" s="141"/>
      <c r="F17" s="65">
        <f t="shared" si="3"/>
        <v>1</v>
      </c>
      <c r="G17" s="111">
        <v>1</v>
      </c>
      <c r="H17" s="66">
        <f t="shared" si="14"/>
        <v>1</v>
      </c>
      <c r="I17" s="34">
        <v>2260</v>
      </c>
      <c r="J17" s="153">
        <f t="shared" si="4"/>
        <v>-2259</v>
      </c>
      <c r="K17" s="164"/>
      <c r="L17" s="75">
        <f t="shared" si="5"/>
        <v>0</v>
      </c>
      <c r="M17" s="164"/>
      <c r="N17" s="75">
        <f t="shared" si="6"/>
        <v>0</v>
      </c>
      <c r="O17" s="164"/>
      <c r="P17" s="75">
        <f t="shared" si="7"/>
        <v>0</v>
      </c>
      <c r="Q17" s="164"/>
      <c r="R17" s="75">
        <f t="shared" si="8"/>
        <v>0</v>
      </c>
      <c r="S17" s="225"/>
      <c r="T17" s="75">
        <f t="shared" si="8"/>
        <v>0</v>
      </c>
      <c r="U17" s="76">
        <f t="shared" si="9"/>
        <v>0</v>
      </c>
      <c r="V17" s="77">
        <f t="shared" si="10"/>
        <v>0</v>
      </c>
      <c r="W17" s="78">
        <f t="shared" si="11"/>
        <v>1</v>
      </c>
      <c r="X17" s="79">
        <f t="shared" si="12"/>
        <v>1</v>
      </c>
      <c r="Z17" s="205">
        <f>IFERROR(VLOOKUP(A17,'[1]КС-2 (3)'!$B$35:$H$105,5,0),0)</f>
        <v>0</v>
      </c>
      <c r="AA17" s="204">
        <f t="shared" si="13"/>
        <v>0</v>
      </c>
    </row>
    <row r="18" spans="1:27" ht="27.6" x14ac:dyDescent="0.3">
      <c r="A18" s="17" t="s">
        <v>192</v>
      </c>
      <c r="B18" s="3" t="s">
        <v>20</v>
      </c>
      <c r="C18" s="13" t="s">
        <v>2</v>
      </c>
      <c r="D18" s="127">
        <v>1</v>
      </c>
      <c r="E18" s="141"/>
      <c r="F18" s="65">
        <f t="shared" si="3"/>
        <v>1</v>
      </c>
      <c r="G18" s="111">
        <v>1</v>
      </c>
      <c r="H18" s="66">
        <f t="shared" si="14"/>
        <v>1</v>
      </c>
      <c r="I18" s="34">
        <v>1754</v>
      </c>
      <c r="J18" s="153">
        <f t="shared" si="4"/>
        <v>-1753</v>
      </c>
      <c r="K18" s="164"/>
      <c r="L18" s="75">
        <f t="shared" si="5"/>
        <v>0</v>
      </c>
      <c r="M18" s="164"/>
      <c r="N18" s="75">
        <f t="shared" si="6"/>
        <v>0</v>
      </c>
      <c r="O18" s="164"/>
      <c r="P18" s="75">
        <f t="shared" si="7"/>
        <v>0</v>
      </c>
      <c r="Q18" s="164"/>
      <c r="R18" s="75">
        <f t="shared" si="8"/>
        <v>0</v>
      </c>
      <c r="S18" s="225"/>
      <c r="T18" s="75">
        <f t="shared" si="8"/>
        <v>0</v>
      </c>
      <c r="U18" s="76">
        <f t="shared" si="9"/>
        <v>0</v>
      </c>
      <c r="V18" s="77">
        <f t="shared" si="10"/>
        <v>0</v>
      </c>
      <c r="W18" s="78">
        <f t="shared" si="11"/>
        <v>1</v>
      </c>
      <c r="X18" s="79">
        <f t="shared" si="12"/>
        <v>1</v>
      </c>
      <c r="Z18" s="205">
        <f>IFERROR(VLOOKUP(A18,'[1]КС-2 (3)'!$B$35:$H$105,5,0),0)</f>
        <v>0</v>
      </c>
      <c r="AA18" s="204">
        <f t="shared" si="13"/>
        <v>0</v>
      </c>
    </row>
    <row r="19" spans="1:27" ht="27.6" x14ac:dyDescent="0.3">
      <c r="A19" s="17" t="s">
        <v>193</v>
      </c>
      <c r="B19" s="3" t="s">
        <v>21</v>
      </c>
      <c r="C19" s="13" t="s">
        <v>2</v>
      </c>
      <c r="D19" s="127">
        <v>1</v>
      </c>
      <c r="E19" s="141"/>
      <c r="F19" s="65">
        <f t="shared" si="3"/>
        <v>1</v>
      </c>
      <c r="G19" s="111">
        <v>1</v>
      </c>
      <c r="H19" s="66">
        <f t="shared" si="14"/>
        <v>1</v>
      </c>
      <c r="I19" s="34">
        <v>1754</v>
      </c>
      <c r="J19" s="153">
        <f t="shared" si="4"/>
        <v>-1753</v>
      </c>
      <c r="K19" s="164"/>
      <c r="L19" s="75">
        <f t="shared" si="5"/>
        <v>0</v>
      </c>
      <c r="M19" s="164"/>
      <c r="N19" s="75">
        <f t="shared" si="6"/>
        <v>0</v>
      </c>
      <c r="O19" s="164"/>
      <c r="P19" s="75">
        <f t="shared" si="7"/>
        <v>0</v>
      </c>
      <c r="Q19" s="164"/>
      <c r="R19" s="75">
        <f t="shared" si="8"/>
        <v>0</v>
      </c>
      <c r="S19" s="225"/>
      <c r="T19" s="75">
        <f t="shared" si="8"/>
        <v>0</v>
      </c>
      <c r="U19" s="76">
        <f t="shared" si="9"/>
        <v>0</v>
      </c>
      <c r="V19" s="77">
        <f t="shared" si="10"/>
        <v>0</v>
      </c>
      <c r="W19" s="78">
        <f t="shared" si="11"/>
        <v>1</v>
      </c>
      <c r="X19" s="79">
        <f t="shared" si="12"/>
        <v>1</v>
      </c>
      <c r="Z19" s="205">
        <f>IFERROR(VLOOKUP(A19,'[1]КС-2 (3)'!$B$35:$H$105,5,0),0)</f>
        <v>0</v>
      </c>
      <c r="AA19" s="204">
        <f t="shared" si="13"/>
        <v>0</v>
      </c>
    </row>
    <row r="20" spans="1:27" ht="27.6" x14ac:dyDescent="0.3">
      <c r="A20" s="17" t="s">
        <v>194</v>
      </c>
      <c r="B20" s="3" t="s">
        <v>22</v>
      </c>
      <c r="C20" s="13" t="s">
        <v>2</v>
      </c>
      <c r="D20" s="127">
        <v>1</v>
      </c>
      <c r="E20" s="141"/>
      <c r="F20" s="65">
        <f t="shared" si="3"/>
        <v>1</v>
      </c>
      <c r="G20" s="111">
        <v>1</v>
      </c>
      <c r="H20" s="66">
        <f t="shared" si="14"/>
        <v>1</v>
      </c>
      <c r="I20" s="34">
        <v>1754</v>
      </c>
      <c r="J20" s="153">
        <f t="shared" si="4"/>
        <v>-1753</v>
      </c>
      <c r="K20" s="164"/>
      <c r="L20" s="75">
        <f t="shared" si="5"/>
        <v>0</v>
      </c>
      <c r="M20" s="164"/>
      <c r="N20" s="75">
        <f t="shared" si="6"/>
        <v>0</v>
      </c>
      <c r="O20" s="164"/>
      <c r="P20" s="75">
        <f t="shared" si="7"/>
        <v>0</v>
      </c>
      <c r="Q20" s="164"/>
      <c r="R20" s="75">
        <f t="shared" si="8"/>
        <v>0</v>
      </c>
      <c r="S20" s="225"/>
      <c r="T20" s="75">
        <f t="shared" si="8"/>
        <v>0</v>
      </c>
      <c r="U20" s="76">
        <f t="shared" si="9"/>
        <v>0</v>
      </c>
      <c r="V20" s="77">
        <f t="shared" si="10"/>
        <v>0</v>
      </c>
      <c r="W20" s="78">
        <f t="shared" si="11"/>
        <v>1</v>
      </c>
      <c r="X20" s="79">
        <f t="shared" si="12"/>
        <v>1</v>
      </c>
      <c r="Z20" s="205">
        <f>IFERROR(VLOOKUP(A20,'[1]КС-2 (3)'!$B$35:$H$105,5,0),0)</f>
        <v>0</v>
      </c>
      <c r="AA20" s="204">
        <f t="shared" si="13"/>
        <v>0</v>
      </c>
    </row>
    <row r="21" spans="1:27" ht="27.6" x14ac:dyDescent="0.3">
      <c r="A21" s="17" t="s">
        <v>195</v>
      </c>
      <c r="B21" s="3" t="s">
        <v>26</v>
      </c>
      <c r="C21" s="13" t="s">
        <v>2</v>
      </c>
      <c r="D21" s="127">
        <v>1</v>
      </c>
      <c r="E21" s="141"/>
      <c r="F21" s="65">
        <f t="shared" si="3"/>
        <v>1</v>
      </c>
      <c r="G21" s="111">
        <v>1</v>
      </c>
      <c r="H21" s="66">
        <f t="shared" si="14"/>
        <v>1</v>
      </c>
      <c r="I21" s="34">
        <v>10870</v>
      </c>
      <c r="J21" s="153">
        <f t="shared" si="4"/>
        <v>-10869</v>
      </c>
      <c r="K21" s="164"/>
      <c r="L21" s="75">
        <f t="shared" si="5"/>
        <v>0</v>
      </c>
      <c r="M21" s="164"/>
      <c r="N21" s="75">
        <f t="shared" si="6"/>
        <v>0</v>
      </c>
      <c r="O21" s="164"/>
      <c r="P21" s="75">
        <f t="shared" si="7"/>
        <v>0</v>
      </c>
      <c r="Q21" s="164"/>
      <c r="R21" s="75">
        <f t="shared" si="8"/>
        <v>0</v>
      </c>
      <c r="S21" s="225"/>
      <c r="T21" s="75">
        <f t="shared" si="8"/>
        <v>0</v>
      </c>
      <c r="U21" s="76">
        <f t="shared" si="9"/>
        <v>0</v>
      </c>
      <c r="V21" s="77">
        <f t="shared" si="10"/>
        <v>0</v>
      </c>
      <c r="W21" s="78">
        <f t="shared" si="11"/>
        <v>1</v>
      </c>
      <c r="X21" s="79">
        <f t="shared" si="12"/>
        <v>1</v>
      </c>
      <c r="Z21" s="205">
        <f>IFERROR(VLOOKUP(A21,'[1]КС-2 (3)'!$B$35:$H$105,5,0),0)</f>
        <v>0</v>
      </c>
      <c r="AA21" s="204">
        <f t="shared" si="13"/>
        <v>0</v>
      </c>
    </row>
    <row r="22" spans="1:27" ht="27.6" x14ac:dyDescent="0.3">
      <c r="A22" s="17" t="s">
        <v>196</v>
      </c>
      <c r="B22" s="3" t="s">
        <v>24</v>
      </c>
      <c r="C22" s="13" t="s">
        <v>2</v>
      </c>
      <c r="D22" s="127">
        <v>1</v>
      </c>
      <c r="E22" s="141"/>
      <c r="F22" s="65">
        <f t="shared" si="3"/>
        <v>1</v>
      </c>
      <c r="G22" s="111">
        <v>1</v>
      </c>
      <c r="H22" s="66">
        <f t="shared" si="14"/>
        <v>1</v>
      </c>
      <c r="I22" s="34">
        <v>4102</v>
      </c>
      <c r="J22" s="153">
        <f t="shared" si="4"/>
        <v>-4101</v>
      </c>
      <c r="K22" s="164"/>
      <c r="L22" s="75">
        <f t="shared" si="5"/>
        <v>0</v>
      </c>
      <c r="M22" s="164"/>
      <c r="N22" s="75">
        <f t="shared" si="6"/>
        <v>0</v>
      </c>
      <c r="O22" s="164"/>
      <c r="P22" s="75">
        <f t="shared" si="7"/>
        <v>0</v>
      </c>
      <c r="Q22" s="164"/>
      <c r="R22" s="75">
        <f t="shared" si="8"/>
        <v>0</v>
      </c>
      <c r="S22" s="225"/>
      <c r="T22" s="75">
        <f t="shared" si="8"/>
        <v>0</v>
      </c>
      <c r="U22" s="76">
        <f t="shared" si="9"/>
        <v>0</v>
      </c>
      <c r="V22" s="77">
        <f t="shared" si="10"/>
        <v>0</v>
      </c>
      <c r="W22" s="78">
        <f t="shared" si="11"/>
        <v>1</v>
      </c>
      <c r="X22" s="79">
        <f t="shared" si="12"/>
        <v>1</v>
      </c>
      <c r="Z22" s="205">
        <f>IFERROR(VLOOKUP(A22,'[1]КС-2 (3)'!$B$35:$H$105,5,0),0)</f>
        <v>0</v>
      </c>
      <c r="AA22" s="204">
        <f t="shared" si="13"/>
        <v>0</v>
      </c>
    </row>
    <row r="23" spans="1:27" ht="27.6" x14ac:dyDescent="0.3">
      <c r="A23" s="17" t="s">
        <v>197</v>
      </c>
      <c r="B23" s="3" t="s">
        <v>23</v>
      </c>
      <c r="C23" s="13" t="s">
        <v>2</v>
      </c>
      <c r="D23" s="127">
        <v>2</v>
      </c>
      <c r="E23" s="141"/>
      <c r="F23" s="65">
        <f t="shared" si="3"/>
        <v>2</v>
      </c>
      <c r="G23" s="111">
        <v>1</v>
      </c>
      <c r="H23" s="66">
        <f t="shared" si="14"/>
        <v>2</v>
      </c>
      <c r="I23" s="34">
        <v>7595</v>
      </c>
      <c r="J23" s="153">
        <f t="shared" si="4"/>
        <v>-7593</v>
      </c>
      <c r="K23" s="164"/>
      <c r="L23" s="75">
        <f t="shared" si="5"/>
        <v>0</v>
      </c>
      <c r="M23" s="164"/>
      <c r="N23" s="75">
        <f t="shared" si="6"/>
        <v>0</v>
      </c>
      <c r="O23" s="164"/>
      <c r="P23" s="75">
        <f t="shared" si="7"/>
        <v>0</v>
      </c>
      <c r="Q23" s="164"/>
      <c r="R23" s="75">
        <f t="shared" si="8"/>
        <v>0</v>
      </c>
      <c r="S23" s="225"/>
      <c r="T23" s="75">
        <f t="shared" si="8"/>
        <v>0</v>
      </c>
      <c r="U23" s="76">
        <f t="shared" si="9"/>
        <v>0</v>
      </c>
      <c r="V23" s="77">
        <f t="shared" si="10"/>
        <v>0</v>
      </c>
      <c r="W23" s="78">
        <f t="shared" si="11"/>
        <v>2</v>
      </c>
      <c r="X23" s="79">
        <f t="shared" si="12"/>
        <v>2</v>
      </c>
      <c r="Z23" s="205">
        <f>IFERROR(VLOOKUP(A23,'[1]КС-2 (3)'!$B$35:$H$105,5,0),0)</f>
        <v>0</v>
      </c>
      <c r="AA23" s="204">
        <f t="shared" si="13"/>
        <v>0</v>
      </c>
    </row>
    <row r="24" spans="1:27" ht="27.6" x14ac:dyDescent="0.3">
      <c r="A24" s="17" t="s">
        <v>198</v>
      </c>
      <c r="B24" s="4" t="s">
        <v>437</v>
      </c>
      <c r="C24" s="14" t="s">
        <v>3</v>
      </c>
      <c r="D24" s="121">
        <v>32.5</v>
      </c>
      <c r="E24" s="142"/>
      <c r="F24" s="65">
        <f t="shared" si="3"/>
        <v>32.5</v>
      </c>
      <c r="G24" s="111">
        <v>1</v>
      </c>
      <c r="H24" s="66">
        <f t="shared" si="14"/>
        <v>33</v>
      </c>
      <c r="I24" s="34">
        <v>30127</v>
      </c>
      <c r="J24" s="153">
        <f t="shared" si="4"/>
        <v>-30094</v>
      </c>
      <c r="K24" s="164"/>
      <c r="L24" s="75">
        <f t="shared" si="5"/>
        <v>0</v>
      </c>
      <c r="M24" s="164"/>
      <c r="N24" s="75">
        <f t="shared" si="6"/>
        <v>0</v>
      </c>
      <c r="O24" s="164"/>
      <c r="P24" s="75">
        <f t="shared" si="7"/>
        <v>0</v>
      </c>
      <c r="Q24" s="164"/>
      <c r="R24" s="75">
        <f t="shared" si="8"/>
        <v>0</v>
      </c>
      <c r="S24" s="225"/>
      <c r="T24" s="75">
        <f t="shared" si="8"/>
        <v>0</v>
      </c>
      <c r="U24" s="76">
        <f t="shared" si="9"/>
        <v>0</v>
      </c>
      <c r="V24" s="77">
        <f t="shared" si="10"/>
        <v>0</v>
      </c>
      <c r="W24" s="78">
        <f t="shared" si="11"/>
        <v>32.5</v>
      </c>
      <c r="X24" s="79">
        <f t="shared" si="12"/>
        <v>33</v>
      </c>
      <c r="Z24" s="205">
        <f>IFERROR(VLOOKUP(A24,'[1]КС-2 (3)'!$B$35:$H$105,5,0),0)</f>
        <v>0</v>
      </c>
      <c r="AA24" s="204">
        <f t="shared" si="13"/>
        <v>0</v>
      </c>
    </row>
    <row r="25" spans="1:27" ht="23.25" customHeight="1" x14ac:dyDescent="0.3">
      <c r="A25" s="17"/>
      <c r="B25" s="10" t="s">
        <v>488</v>
      </c>
      <c r="C25" s="11" t="s">
        <v>15</v>
      </c>
      <c r="D25" s="121"/>
      <c r="E25" s="142"/>
      <c r="F25" s="121"/>
      <c r="G25" s="112"/>
      <c r="H25" s="66">
        <f>SUM(H9:H24)</f>
        <v>-648</v>
      </c>
      <c r="I25" s="35">
        <v>312576</v>
      </c>
      <c r="J25" s="24"/>
      <c r="K25" s="164"/>
      <c r="L25" s="66">
        <f>SUM(L9:L24)</f>
        <v>0</v>
      </c>
      <c r="M25" s="164"/>
      <c r="N25" s="66">
        <f>SUM(N9:N24)</f>
        <v>0</v>
      </c>
      <c r="O25" s="164"/>
      <c r="P25" s="66">
        <f>SUM(P9:P24)</f>
        <v>0</v>
      </c>
      <c r="Q25" s="164"/>
      <c r="R25" s="66">
        <f>SUM(R9:R24)</f>
        <v>0</v>
      </c>
      <c r="S25" s="226"/>
      <c r="T25" s="66">
        <f>SUM(T9:T24)</f>
        <v>0</v>
      </c>
      <c r="U25" s="76">
        <f t="shared" si="9"/>
        <v>0</v>
      </c>
      <c r="V25" s="174">
        <f t="shared" si="10"/>
        <v>0</v>
      </c>
      <c r="W25" s="176"/>
      <c r="X25" s="176">
        <f t="shared" si="12"/>
        <v>-648</v>
      </c>
      <c r="Z25" s="205">
        <f>IFERROR(VLOOKUP(A25,'[1]КС-2 (3)'!$B$35:$H$105,5,0),0)</f>
        <v>0</v>
      </c>
      <c r="AA25" s="204">
        <f t="shared" si="13"/>
        <v>0</v>
      </c>
    </row>
    <row r="26" spans="1:27" x14ac:dyDescent="0.3">
      <c r="A26" s="67"/>
      <c r="B26" s="68" t="s">
        <v>514</v>
      </c>
      <c r="C26" s="69"/>
      <c r="D26" s="70"/>
      <c r="E26" s="71"/>
      <c r="F26" s="65"/>
      <c r="G26" s="72"/>
      <c r="H26" s="66">
        <f>H25*0.745</f>
        <v>-483</v>
      </c>
      <c r="I26" s="73"/>
      <c r="J26" s="69"/>
      <c r="K26" s="164"/>
      <c r="L26" s="173">
        <f>L25*0.745</f>
        <v>0</v>
      </c>
      <c r="M26" s="164"/>
      <c r="N26" s="173">
        <f>N25*0.745</f>
        <v>0</v>
      </c>
      <c r="O26" s="164"/>
      <c r="P26" s="173">
        <f>P25*0.745</f>
        <v>0</v>
      </c>
      <c r="Q26" s="164"/>
      <c r="R26" s="173">
        <f>R25*0.745</f>
        <v>0</v>
      </c>
      <c r="S26" s="226"/>
      <c r="T26" s="173">
        <f>T25*0.745</f>
        <v>0</v>
      </c>
      <c r="U26" s="76">
        <f t="shared" si="9"/>
        <v>0</v>
      </c>
      <c r="V26" s="174">
        <f t="shared" si="10"/>
        <v>0</v>
      </c>
      <c r="W26" s="176"/>
      <c r="X26" s="176">
        <f t="shared" si="12"/>
        <v>-483</v>
      </c>
      <c r="Z26" s="205">
        <f>IFERROR(VLOOKUP(A26,'[1]КС-2 (3)'!$B$35:$H$105,5,0),0)</f>
        <v>0</v>
      </c>
      <c r="AA26" s="204">
        <f t="shared" si="13"/>
        <v>0</v>
      </c>
    </row>
    <row r="27" spans="1:27" x14ac:dyDescent="0.3">
      <c r="A27" s="67"/>
      <c r="B27" s="68" t="s">
        <v>519</v>
      </c>
      <c r="C27" s="11" t="s">
        <v>15</v>
      </c>
      <c r="D27" s="80"/>
      <c r="E27" s="81"/>
      <c r="F27" s="80"/>
      <c r="G27" s="82"/>
      <c r="H27" s="156">
        <f>H26</f>
        <v>-483</v>
      </c>
      <c r="I27" s="84"/>
      <c r="J27" s="84">
        <v>232869</v>
      </c>
      <c r="K27" s="165"/>
      <c r="L27" s="156">
        <f>L26</f>
        <v>0</v>
      </c>
      <c r="M27" s="165"/>
      <c r="N27" s="156">
        <f>N26</f>
        <v>0</v>
      </c>
      <c r="O27" s="165"/>
      <c r="P27" s="156">
        <f>P26</f>
        <v>0</v>
      </c>
      <c r="Q27" s="165"/>
      <c r="R27" s="156">
        <f>R26</f>
        <v>0</v>
      </c>
      <c r="S27" s="227"/>
      <c r="T27" s="156">
        <f>T26</f>
        <v>0</v>
      </c>
      <c r="U27" s="85">
        <f t="shared" si="9"/>
        <v>0</v>
      </c>
      <c r="V27" s="175">
        <f t="shared" si="10"/>
        <v>0</v>
      </c>
      <c r="W27" s="177"/>
      <c r="X27" s="177">
        <f t="shared" si="12"/>
        <v>-483</v>
      </c>
      <c r="Z27" s="205">
        <f>IFERROR(VLOOKUP(A27,'[1]КС-2 (3)'!$B$35:$H$105,5,0),0)</f>
        <v>0</v>
      </c>
      <c r="AA27" s="204">
        <f t="shared" si="13"/>
        <v>0</v>
      </c>
    </row>
    <row r="28" spans="1:27" x14ac:dyDescent="0.3">
      <c r="A28" s="67"/>
      <c r="B28" s="87" t="s">
        <v>520</v>
      </c>
      <c r="C28" s="11"/>
      <c r="D28" s="80"/>
      <c r="E28" s="81"/>
      <c r="F28" s="80"/>
      <c r="G28" s="82"/>
      <c r="H28" s="156">
        <f>H27*20/120</f>
        <v>-80.5</v>
      </c>
      <c r="I28" s="84"/>
      <c r="J28" s="69"/>
      <c r="K28" s="165"/>
      <c r="L28" s="156">
        <f>L27*20/120</f>
        <v>0</v>
      </c>
      <c r="M28" s="165"/>
      <c r="N28" s="156">
        <f>N27*20/120</f>
        <v>0</v>
      </c>
      <c r="O28" s="165"/>
      <c r="P28" s="156">
        <f>P27*20/120</f>
        <v>0</v>
      </c>
      <c r="Q28" s="165"/>
      <c r="R28" s="156">
        <f>R27*20/120</f>
        <v>0</v>
      </c>
      <c r="S28" s="227"/>
      <c r="T28" s="156">
        <f>T27*20/120</f>
        <v>0</v>
      </c>
      <c r="U28" s="85">
        <f t="shared" si="9"/>
        <v>0</v>
      </c>
      <c r="V28" s="175">
        <f t="shared" si="10"/>
        <v>0</v>
      </c>
      <c r="W28" s="177"/>
      <c r="X28" s="177">
        <f t="shared" si="12"/>
        <v>-80.5</v>
      </c>
      <c r="Z28" s="205">
        <f>IFERROR(VLOOKUP(A28,'[1]КС-2 (3)'!$B$35:$H$105,5,0),0)</f>
        <v>0</v>
      </c>
      <c r="AA28" s="204">
        <f t="shared" si="13"/>
        <v>0</v>
      </c>
    </row>
    <row r="29" spans="1:27" x14ac:dyDescent="0.3">
      <c r="A29" s="67"/>
      <c r="B29" s="87" t="s">
        <v>529</v>
      </c>
      <c r="C29" s="197"/>
      <c r="D29" s="198"/>
      <c r="E29" s="199"/>
      <c r="F29" s="198"/>
      <c r="G29" s="200"/>
      <c r="H29" s="212">
        <v>1</v>
      </c>
      <c r="I29" s="84"/>
      <c r="J29" s="69"/>
      <c r="K29" s="165"/>
      <c r="L29" s="207">
        <f>L27/H27</f>
        <v>0</v>
      </c>
      <c r="M29" s="165"/>
      <c r="N29" s="207">
        <f>N27/H27</f>
        <v>0</v>
      </c>
      <c r="O29" s="214"/>
      <c r="P29" s="207">
        <f>P27/H27</f>
        <v>0</v>
      </c>
      <c r="Q29" s="214"/>
      <c r="R29" s="207">
        <f>R27/J27</f>
        <v>0</v>
      </c>
      <c r="S29" s="228"/>
      <c r="T29" s="207">
        <f>T27/232.869</f>
        <v>0</v>
      </c>
      <c r="U29" s="85">
        <f t="shared" si="9"/>
        <v>0</v>
      </c>
      <c r="V29" s="210">
        <f t="shared" si="10"/>
        <v>0</v>
      </c>
      <c r="W29" s="211"/>
      <c r="X29" s="210">
        <f t="shared" si="12"/>
        <v>1</v>
      </c>
      <c r="Z29" s="205">
        <f>IFERROR(VLOOKUP(A29,'[1]КС-2 (3)'!$B$35:$H$105,5,0),0)</f>
        <v>0</v>
      </c>
      <c r="AA29" s="204">
        <f t="shared" si="13"/>
        <v>0</v>
      </c>
    </row>
    <row r="30" spans="1:27" ht="55.2" x14ac:dyDescent="0.3">
      <c r="A30" s="17"/>
      <c r="B30" s="52" t="s">
        <v>458</v>
      </c>
      <c r="C30" s="52" t="s">
        <v>456</v>
      </c>
      <c r="D30" s="119">
        <v>1</v>
      </c>
      <c r="E30" s="139"/>
      <c r="F30" s="119"/>
      <c r="G30" s="113"/>
      <c r="H30" s="102"/>
      <c r="I30" s="54">
        <v>168107</v>
      </c>
      <c r="J30" s="23"/>
      <c r="K30" s="164"/>
      <c r="L30" s="75"/>
      <c r="M30" s="164"/>
      <c r="N30" s="75"/>
      <c r="O30" s="164"/>
      <c r="P30" s="75"/>
      <c r="Q30" s="164"/>
      <c r="R30" s="75"/>
      <c r="S30" s="225"/>
      <c r="T30" s="75"/>
      <c r="U30" s="76">
        <f t="shared" si="9"/>
        <v>0</v>
      </c>
      <c r="V30" s="77">
        <f t="shared" si="10"/>
        <v>0</v>
      </c>
      <c r="W30" s="78"/>
      <c r="X30" s="79"/>
      <c r="Z30" s="205">
        <f>IFERROR(VLOOKUP(A30,'[1]КС-2 (3)'!$B$35:$H$105,5,0),0)</f>
        <v>0</v>
      </c>
      <c r="AA30" s="204">
        <f t="shared" si="13"/>
        <v>0</v>
      </c>
    </row>
    <row r="31" spans="1:27" ht="27.6" x14ac:dyDescent="0.3">
      <c r="A31" s="17"/>
      <c r="B31" s="33" t="s">
        <v>8</v>
      </c>
      <c r="C31" s="14"/>
      <c r="D31" s="121"/>
      <c r="E31" s="142"/>
      <c r="F31" s="121"/>
      <c r="G31" s="112"/>
      <c r="H31" s="103"/>
      <c r="I31" s="2"/>
      <c r="J31" s="23"/>
      <c r="K31" s="164"/>
      <c r="L31" s="75"/>
      <c r="M31" s="164"/>
      <c r="N31" s="75"/>
      <c r="O31" s="164"/>
      <c r="P31" s="75"/>
      <c r="Q31" s="164"/>
      <c r="R31" s="75"/>
      <c r="S31" s="225"/>
      <c r="T31" s="75"/>
      <c r="U31" s="76">
        <f t="shared" si="9"/>
        <v>0</v>
      </c>
      <c r="V31" s="77">
        <f t="shared" si="10"/>
        <v>0</v>
      </c>
      <c r="W31" s="78"/>
      <c r="X31" s="79"/>
      <c r="Z31" s="205">
        <f>IFERROR(VLOOKUP(A31,'[1]КС-2 (3)'!$B$35:$H$105,5,0),0)</f>
        <v>0</v>
      </c>
      <c r="AA31" s="204">
        <f t="shared" si="13"/>
        <v>0</v>
      </c>
    </row>
    <row r="32" spans="1:27" x14ac:dyDescent="0.3">
      <c r="A32" s="17" t="s">
        <v>199</v>
      </c>
      <c r="B32" s="5" t="s">
        <v>4</v>
      </c>
      <c r="C32" s="14" t="s">
        <v>2</v>
      </c>
      <c r="D32" s="128">
        <v>12</v>
      </c>
      <c r="E32" s="141"/>
      <c r="F32" s="65">
        <f t="shared" ref="F32:F38" si="15">D32+E32</f>
        <v>12</v>
      </c>
      <c r="G32" s="111">
        <v>1</v>
      </c>
      <c r="H32" s="66">
        <f t="shared" ref="H32:H38" si="16">ROUND(F32*G32,0)</f>
        <v>12</v>
      </c>
      <c r="I32" s="36">
        <v>22619</v>
      </c>
      <c r="J32" s="153">
        <f t="shared" ref="J32:J38" si="17">H32-I32</f>
        <v>-22607</v>
      </c>
      <c r="K32" s="164"/>
      <c r="L32" s="75">
        <f t="shared" si="5"/>
        <v>0</v>
      </c>
      <c r="M32" s="164"/>
      <c r="N32" s="75">
        <f t="shared" si="6"/>
        <v>0</v>
      </c>
      <c r="O32" s="164"/>
      <c r="P32" s="75">
        <f t="shared" ref="P32:P38" si="18">ROUND(O32*$G32,0)</f>
        <v>0</v>
      </c>
      <c r="Q32" s="164"/>
      <c r="R32" s="75">
        <f t="shared" ref="R32:T38" si="19">ROUND(Q32*$G32,0)</f>
        <v>0</v>
      </c>
      <c r="S32" s="225"/>
      <c r="T32" s="75">
        <f t="shared" si="19"/>
        <v>0</v>
      </c>
      <c r="U32" s="76">
        <f t="shared" si="9"/>
        <v>0</v>
      </c>
      <c r="V32" s="77">
        <f t="shared" si="10"/>
        <v>0</v>
      </c>
      <c r="W32" s="78">
        <f t="shared" si="11"/>
        <v>12</v>
      </c>
      <c r="X32" s="79">
        <f t="shared" si="12"/>
        <v>12</v>
      </c>
      <c r="Z32" s="205">
        <f>IFERROR(VLOOKUP(A32,'[1]КС-2 (3)'!$B$35:$H$105,5,0),0)</f>
        <v>0</v>
      </c>
      <c r="AA32" s="204">
        <f t="shared" si="13"/>
        <v>0</v>
      </c>
    </row>
    <row r="33" spans="1:27" ht="27.6" x14ac:dyDescent="0.3">
      <c r="A33" s="17" t="s">
        <v>200</v>
      </c>
      <c r="B33" s="3" t="s">
        <v>16</v>
      </c>
      <c r="C33" s="14" t="s">
        <v>3</v>
      </c>
      <c r="D33" s="129">
        <v>1.2</v>
      </c>
      <c r="E33" s="143"/>
      <c r="F33" s="65">
        <f t="shared" si="15"/>
        <v>1.2</v>
      </c>
      <c r="G33" s="111">
        <v>1</v>
      </c>
      <c r="H33" s="66">
        <f t="shared" si="16"/>
        <v>1</v>
      </c>
      <c r="I33" s="36">
        <v>6861</v>
      </c>
      <c r="J33" s="153">
        <f t="shared" si="17"/>
        <v>-6860</v>
      </c>
      <c r="K33" s="164"/>
      <c r="L33" s="75">
        <f t="shared" si="5"/>
        <v>0</v>
      </c>
      <c r="M33" s="164"/>
      <c r="N33" s="75">
        <f t="shared" si="6"/>
        <v>0</v>
      </c>
      <c r="O33" s="164"/>
      <c r="P33" s="75">
        <f t="shared" si="18"/>
        <v>0</v>
      </c>
      <c r="Q33" s="164"/>
      <c r="R33" s="75">
        <f t="shared" si="19"/>
        <v>0</v>
      </c>
      <c r="S33" s="225"/>
      <c r="T33" s="75">
        <f t="shared" si="19"/>
        <v>0</v>
      </c>
      <c r="U33" s="76">
        <f t="shared" si="9"/>
        <v>0</v>
      </c>
      <c r="V33" s="77">
        <f t="shared" si="10"/>
        <v>0</v>
      </c>
      <c r="W33" s="78">
        <f t="shared" si="11"/>
        <v>1.2</v>
      </c>
      <c r="X33" s="79">
        <f t="shared" si="12"/>
        <v>1</v>
      </c>
      <c r="Z33" s="205">
        <f>IFERROR(VLOOKUP(A33,'[1]КС-2 (3)'!$B$35:$H$105,5,0),0)</f>
        <v>0</v>
      </c>
      <c r="AA33" s="204">
        <f t="shared" si="13"/>
        <v>0</v>
      </c>
    </row>
    <row r="34" spans="1:27" x14ac:dyDescent="0.3">
      <c r="A34" s="17" t="s">
        <v>201</v>
      </c>
      <c r="B34" s="3" t="s">
        <v>6</v>
      </c>
      <c r="C34" s="14" t="s">
        <v>2</v>
      </c>
      <c r="D34" s="128">
        <v>12</v>
      </c>
      <c r="E34" s="141"/>
      <c r="F34" s="65">
        <f t="shared" si="15"/>
        <v>12</v>
      </c>
      <c r="G34" s="111">
        <v>1</v>
      </c>
      <c r="H34" s="66">
        <f t="shared" si="16"/>
        <v>12</v>
      </c>
      <c r="I34" s="36">
        <v>55141</v>
      </c>
      <c r="J34" s="153">
        <f t="shared" si="17"/>
        <v>-55129</v>
      </c>
      <c r="K34" s="164"/>
      <c r="L34" s="75">
        <f t="shared" si="5"/>
        <v>0</v>
      </c>
      <c r="M34" s="164"/>
      <c r="N34" s="75">
        <f t="shared" si="6"/>
        <v>0</v>
      </c>
      <c r="O34" s="164"/>
      <c r="P34" s="75">
        <f t="shared" si="18"/>
        <v>0</v>
      </c>
      <c r="Q34" s="164"/>
      <c r="R34" s="75">
        <f t="shared" si="19"/>
        <v>0</v>
      </c>
      <c r="S34" s="225"/>
      <c r="T34" s="75">
        <f t="shared" si="19"/>
        <v>0</v>
      </c>
      <c r="U34" s="76">
        <f t="shared" si="9"/>
        <v>0</v>
      </c>
      <c r="V34" s="77">
        <f t="shared" si="10"/>
        <v>0</v>
      </c>
      <c r="W34" s="78">
        <f t="shared" si="11"/>
        <v>12</v>
      </c>
      <c r="X34" s="79">
        <f t="shared" si="12"/>
        <v>12</v>
      </c>
      <c r="Z34" s="205">
        <f>IFERROR(VLOOKUP(A34,'[1]КС-2 (3)'!$B$35:$H$105,5,0),0)</f>
        <v>0</v>
      </c>
      <c r="AA34" s="204">
        <f t="shared" si="13"/>
        <v>0</v>
      </c>
    </row>
    <row r="35" spans="1:27" x14ac:dyDescent="0.3">
      <c r="A35" s="17" t="s">
        <v>202</v>
      </c>
      <c r="B35" s="3" t="s">
        <v>27</v>
      </c>
      <c r="C35" s="13" t="s">
        <v>2</v>
      </c>
      <c r="D35" s="127">
        <v>12</v>
      </c>
      <c r="E35" s="141"/>
      <c r="F35" s="65">
        <f t="shared" si="15"/>
        <v>12</v>
      </c>
      <c r="G35" s="111">
        <v>1</v>
      </c>
      <c r="H35" s="66">
        <f t="shared" si="16"/>
        <v>12</v>
      </c>
      <c r="I35" s="36">
        <v>3634</v>
      </c>
      <c r="J35" s="153">
        <f t="shared" si="17"/>
        <v>-3622</v>
      </c>
      <c r="K35" s="164"/>
      <c r="L35" s="75">
        <f t="shared" si="5"/>
        <v>0</v>
      </c>
      <c r="M35" s="164"/>
      <c r="N35" s="75">
        <f t="shared" si="6"/>
        <v>0</v>
      </c>
      <c r="O35" s="164"/>
      <c r="P35" s="75">
        <f t="shared" si="18"/>
        <v>0</v>
      </c>
      <c r="Q35" s="164"/>
      <c r="R35" s="75">
        <f t="shared" si="19"/>
        <v>0</v>
      </c>
      <c r="S35" s="225"/>
      <c r="T35" s="75">
        <f t="shared" si="19"/>
        <v>0</v>
      </c>
      <c r="U35" s="76">
        <f t="shared" si="9"/>
        <v>0</v>
      </c>
      <c r="V35" s="77">
        <f t="shared" si="10"/>
        <v>0</v>
      </c>
      <c r="W35" s="78">
        <f t="shared" si="11"/>
        <v>12</v>
      </c>
      <c r="X35" s="79">
        <f t="shared" si="12"/>
        <v>12</v>
      </c>
      <c r="Z35" s="205">
        <f>IFERROR(VLOOKUP(A35,'[1]КС-2 (3)'!$B$35:$H$105,5,0),0)</f>
        <v>0</v>
      </c>
      <c r="AA35" s="204">
        <f t="shared" si="13"/>
        <v>0</v>
      </c>
    </row>
    <row r="36" spans="1:27" ht="27.6" x14ac:dyDescent="0.3">
      <c r="A36" s="17" t="s">
        <v>203</v>
      </c>
      <c r="B36" s="3" t="s">
        <v>5</v>
      </c>
      <c r="C36" s="13" t="s">
        <v>2</v>
      </c>
      <c r="D36" s="127">
        <v>12</v>
      </c>
      <c r="E36" s="141"/>
      <c r="F36" s="65">
        <f t="shared" si="15"/>
        <v>12</v>
      </c>
      <c r="G36" s="111">
        <v>1</v>
      </c>
      <c r="H36" s="66">
        <f t="shared" si="16"/>
        <v>12</v>
      </c>
      <c r="I36" s="36">
        <v>32219</v>
      </c>
      <c r="J36" s="153">
        <f t="shared" si="17"/>
        <v>-32207</v>
      </c>
      <c r="K36" s="164"/>
      <c r="L36" s="75">
        <f t="shared" si="5"/>
        <v>0</v>
      </c>
      <c r="M36" s="164"/>
      <c r="N36" s="75">
        <f t="shared" si="6"/>
        <v>0</v>
      </c>
      <c r="O36" s="164"/>
      <c r="P36" s="75">
        <f t="shared" si="18"/>
        <v>0</v>
      </c>
      <c r="Q36" s="164"/>
      <c r="R36" s="75">
        <f t="shared" si="19"/>
        <v>0</v>
      </c>
      <c r="S36" s="225"/>
      <c r="T36" s="75">
        <f t="shared" si="19"/>
        <v>0</v>
      </c>
      <c r="U36" s="76">
        <f t="shared" si="9"/>
        <v>0</v>
      </c>
      <c r="V36" s="77">
        <f t="shared" si="10"/>
        <v>0</v>
      </c>
      <c r="W36" s="78">
        <f t="shared" si="11"/>
        <v>12</v>
      </c>
      <c r="X36" s="79">
        <f t="shared" si="12"/>
        <v>12</v>
      </c>
      <c r="Z36" s="205">
        <f>IFERROR(VLOOKUP(A36,'[1]КС-2 (3)'!$B$35:$H$105,5,0),0)</f>
        <v>0</v>
      </c>
      <c r="AA36" s="204">
        <f t="shared" si="13"/>
        <v>0</v>
      </c>
    </row>
    <row r="37" spans="1:27" ht="27.6" x14ac:dyDescent="0.3">
      <c r="A37" s="17" t="s">
        <v>204</v>
      </c>
      <c r="B37" s="3" t="s">
        <v>18</v>
      </c>
      <c r="C37" s="13" t="s">
        <v>2</v>
      </c>
      <c r="D37" s="127">
        <v>12</v>
      </c>
      <c r="E37" s="141"/>
      <c r="F37" s="65">
        <f t="shared" si="15"/>
        <v>12</v>
      </c>
      <c r="G37" s="111">
        <v>1</v>
      </c>
      <c r="H37" s="66">
        <f t="shared" si="16"/>
        <v>12</v>
      </c>
      <c r="I37" s="36">
        <v>32219</v>
      </c>
      <c r="J37" s="153">
        <f t="shared" si="17"/>
        <v>-32207</v>
      </c>
      <c r="K37" s="164"/>
      <c r="L37" s="75">
        <f t="shared" si="5"/>
        <v>0</v>
      </c>
      <c r="M37" s="164"/>
      <c r="N37" s="75">
        <f t="shared" si="6"/>
        <v>0</v>
      </c>
      <c r="O37" s="164"/>
      <c r="P37" s="75">
        <f t="shared" si="18"/>
        <v>0</v>
      </c>
      <c r="Q37" s="164"/>
      <c r="R37" s="75">
        <f t="shared" si="19"/>
        <v>0</v>
      </c>
      <c r="S37" s="225"/>
      <c r="T37" s="75">
        <f t="shared" si="19"/>
        <v>0</v>
      </c>
      <c r="U37" s="76">
        <f t="shared" si="9"/>
        <v>0</v>
      </c>
      <c r="V37" s="77">
        <f t="shared" si="10"/>
        <v>0</v>
      </c>
      <c r="W37" s="78">
        <f t="shared" si="11"/>
        <v>12</v>
      </c>
      <c r="X37" s="79">
        <f t="shared" si="12"/>
        <v>12</v>
      </c>
      <c r="Z37" s="205">
        <f>IFERROR(VLOOKUP(A37,'[1]КС-2 (3)'!$B$35:$H$105,5,0),0)</f>
        <v>0</v>
      </c>
      <c r="AA37" s="204">
        <f t="shared" si="13"/>
        <v>0</v>
      </c>
    </row>
    <row r="38" spans="1:27" ht="27.6" x14ac:dyDescent="0.3">
      <c r="A38" s="17" t="s">
        <v>205</v>
      </c>
      <c r="B38" s="4" t="s">
        <v>76</v>
      </c>
      <c r="C38" s="14" t="s">
        <v>3</v>
      </c>
      <c r="D38" s="127">
        <v>18</v>
      </c>
      <c r="E38" s="141"/>
      <c r="F38" s="65">
        <f t="shared" si="15"/>
        <v>18</v>
      </c>
      <c r="G38" s="111">
        <v>1</v>
      </c>
      <c r="H38" s="66">
        <f t="shared" si="16"/>
        <v>18</v>
      </c>
      <c r="I38" s="36">
        <v>15414</v>
      </c>
      <c r="J38" s="153">
        <f t="shared" si="17"/>
        <v>-15396</v>
      </c>
      <c r="K38" s="164"/>
      <c r="L38" s="75">
        <f t="shared" si="5"/>
        <v>0</v>
      </c>
      <c r="M38" s="164"/>
      <c r="N38" s="75">
        <f t="shared" si="6"/>
        <v>0</v>
      </c>
      <c r="O38" s="164"/>
      <c r="P38" s="75">
        <f t="shared" si="18"/>
        <v>0</v>
      </c>
      <c r="Q38" s="164"/>
      <c r="R38" s="75">
        <f t="shared" si="19"/>
        <v>0</v>
      </c>
      <c r="S38" s="225"/>
      <c r="T38" s="75">
        <f t="shared" si="19"/>
        <v>0</v>
      </c>
      <c r="U38" s="76">
        <f t="shared" si="9"/>
        <v>0</v>
      </c>
      <c r="V38" s="77">
        <f t="shared" si="10"/>
        <v>0</v>
      </c>
      <c r="W38" s="78">
        <f t="shared" si="11"/>
        <v>18</v>
      </c>
      <c r="X38" s="79">
        <f t="shared" si="12"/>
        <v>18</v>
      </c>
      <c r="Z38" s="205">
        <f>IFERROR(VLOOKUP(A38,'[1]КС-2 (3)'!$B$35:$H$105,5,0),0)</f>
        <v>0</v>
      </c>
      <c r="AA38" s="204">
        <f t="shared" si="13"/>
        <v>0</v>
      </c>
    </row>
    <row r="39" spans="1:27" ht="27.6" x14ac:dyDescent="0.3">
      <c r="A39" s="17"/>
      <c r="B39" s="7" t="s">
        <v>489</v>
      </c>
      <c r="C39" s="11" t="s">
        <v>15</v>
      </c>
      <c r="D39" s="125"/>
      <c r="E39" s="142"/>
      <c r="F39" s="121"/>
      <c r="G39" s="112"/>
      <c r="H39" s="66">
        <f>SUM(H32:H38)</f>
        <v>79</v>
      </c>
      <c r="I39" s="35">
        <v>168107</v>
      </c>
      <c r="J39" s="24"/>
      <c r="K39" s="164"/>
      <c r="L39" s="66">
        <f>SUM(L32:L38)</f>
        <v>0</v>
      </c>
      <c r="M39" s="164"/>
      <c r="N39" s="66">
        <f>SUM(N32:N38)</f>
        <v>0</v>
      </c>
      <c r="O39" s="164"/>
      <c r="P39" s="66">
        <f>SUM(P32:P38)</f>
        <v>0</v>
      </c>
      <c r="Q39" s="164"/>
      <c r="R39" s="66">
        <f>SUM(R32:R38)</f>
        <v>0</v>
      </c>
      <c r="S39" s="226"/>
      <c r="T39" s="66">
        <f>SUM(T32:T38)</f>
        <v>0</v>
      </c>
      <c r="U39" s="76">
        <f t="shared" si="9"/>
        <v>0</v>
      </c>
      <c r="V39" s="174">
        <f t="shared" si="10"/>
        <v>0</v>
      </c>
      <c r="W39" s="176"/>
      <c r="X39" s="176">
        <f t="shared" si="12"/>
        <v>79</v>
      </c>
      <c r="Z39" s="205">
        <f>IFERROR(VLOOKUP(A39,'[1]КС-2 (3)'!$B$35:$H$105,5,0),0)</f>
        <v>0</v>
      </c>
      <c r="AA39" s="204">
        <f t="shared" si="13"/>
        <v>0</v>
      </c>
    </row>
    <row r="40" spans="1:27" x14ac:dyDescent="0.3">
      <c r="A40" s="67"/>
      <c r="B40" s="68" t="s">
        <v>514</v>
      </c>
      <c r="C40" s="69"/>
      <c r="D40" s="70"/>
      <c r="E40" s="71"/>
      <c r="F40" s="65"/>
      <c r="G40" s="72"/>
      <c r="H40" s="66">
        <f>H39*0.745</f>
        <v>59</v>
      </c>
      <c r="I40" s="73"/>
      <c r="J40" s="69"/>
      <c r="K40" s="164"/>
      <c r="L40" s="66">
        <f>L39*0.745</f>
        <v>0</v>
      </c>
      <c r="M40" s="164"/>
      <c r="N40" s="66">
        <f>N39*0.745</f>
        <v>0</v>
      </c>
      <c r="O40" s="164"/>
      <c r="P40" s="66">
        <f>P39*0.745</f>
        <v>0</v>
      </c>
      <c r="Q40" s="164"/>
      <c r="R40" s="66">
        <f>R39*0.745</f>
        <v>0</v>
      </c>
      <c r="S40" s="226"/>
      <c r="T40" s="66">
        <f>T39*0.745</f>
        <v>0</v>
      </c>
      <c r="U40" s="76">
        <f t="shared" si="9"/>
        <v>0</v>
      </c>
      <c r="V40" s="174">
        <f t="shared" si="10"/>
        <v>0</v>
      </c>
      <c r="W40" s="176"/>
      <c r="X40" s="176">
        <f t="shared" ref="X40:X43" si="20">H40-V40</f>
        <v>59</v>
      </c>
      <c r="Z40" s="205">
        <f>IFERROR(VLOOKUP(A40,'[1]КС-2 (3)'!$B$35:$H$105,5,0),0)</f>
        <v>0</v>
      </c>
      <c r="AA40" s="204">
        <f t="shared" si="13"/>
        <v>0</v>
      </c>
    </row>
    <row r="41" spans="1:27" x14ac:dyDescent="0.3">
      <c r="A41" s="67"/>
      <c r="B41" s="68" t="s">
        <v>519</v>
      </c>
      <c r="C41" s="11" t="s">
        <v>15</v>
      </c>
      <c r="D41" s="80"/>
      <c r="E41" s="81"/>
      <c r="F41" s="80"/>
      <c r="G41" s="82"/>
      <c r="H41" s="83">
        <f>H40</f>
        <v>59</v>
      </c>
      <c r="I41" s="84"/>
      <c r="J41" s="84">
        <v>125240</v>
      </c>
      <c r="K41" s="165"/>
      <c r="L41" s="83">
        <f>L40</f>
        <v>0</v>
      </c>
      <c r="M41" s="165"/>
      <c r="N41" s="83">
        <f>N40</f>
        <v>0</v>
      </c>
      <c r="O41" s="165"/>
      <c r="P41" s="83">
        <f>P40</f>
        <v>0</v>
      </c>
      <c r="Q41" s="165"/>
      <c r="R41" s="83">
        <f>R40</f>
        <v>0</v>
      </c>
      <c r="S41" s="227"/>
      <c r="T41" s="83">
        <f>T40</f>
        <v>0</v>
      </c>
      <c r="U41" s="85">
        <f t="shared" si="9"/>
        <v>0</v>
      </c>
      <c r="V41" s="175">
        <f t="shared" si="10"/>
        <v>0</v>
      </c>
      <c r="W41" s="177"/>
      <c r="X41" s="177">
        <f t="shared" si="20"/>
        <v>59</v>
      </c>
      <c r="Z41" s="205">
        <f>IFERROR(VLOOKUP(A41,'[1]КС-2 (3)'!$B$35:$H$105,5,0),0)</f>
        <v>0</v>
      </c>
      <c r="AA41" s="204">
        <f t="shared" si="13"/>
        <v>0</v>
      </c>
    </row>
    <row r="42" spans="1:27" x14ac:dyDescent="0.3">
      <c r="A42" s="67"/>
      <c r="B42" s="87" t="s">
        <v>520</v>
      </c>
      <c r="C42" s="11"/>
      <c r="D42" s="80"/>
      <c r="E42" s="81"/>
      <c r="F42" s="80"/>
      <c r="G42" s="82"/>
      <c r="H42" s="156">
        <f>H41*20/120</f>
        <v>9.83</v>
      </c>
      <c r="I42" s="84"/>
      <c r="J42" s="69"/>
      <c r="K42" s="165"/>
      <c r="L42" s="156">
        <f>L41*20/120</f>
        <v>0</v>
      </c>
      <c r="M42" s="165"/>
      <c r="N42" s="156">
        <f>N41*20/120</f>
        <v>0</v>
      </c>
      <c r="O42" s="165"/>
      <c r="P42" s="156">
        <f>P41*20/120</f>
        <v>0</v>
      </c>
      <c r="Q42" s="165"/>
      <c r="R42" s="156">
        <f>R41*20/120</f>
        <v>0</v>
      </c>
      <c r="S42" s="227"/>
      <c r="T42" s="156">
        <f>T41*20/120</f>
        <v>0</v>
      </c>
      <c r="U42" s="85">
        <f t="shared" si="9"/>
        <v>0</v>
      </c>
      <c r="V42" s="175">
        <f t="shared" si="10"/>
        <v>0</v>
      </c>
      <c r="W42" s="177"/>
      <c r="X42" s="177">
        <f t="shared" si="20"/>
        <v>9.83</v>
      </c>
      <c r="Z42" s="205">
        <f>IFERROR(VLOOKUP(A42,'[1]КС-2 (3)'!$B$35:$H$105,5,0),0)</f>
        <v>0</v>
      </c>
      <c r="AA42" s="204">
        <f t="shared" si="13"/>
        <v>0</v>
      </c>
    </row>
    <row r="43" spans="1:27" x14ac:dyDescent="0.3">
      <c r="A43" s="67"/>
      <c r="B43" s="87" t="s">
        <v>529</v>
      </c>
      <c r="C43" s="197"/>
      <c r="D43" s="198"/>
      <c r="E43" s="199"/>
      <c r="F43" s="198"/>
      <c r="G43" s="200"/>
      <c r="H43" s="212">
        <v>1</v>
      </c>
      <c r="I43" s="84"/>
      <c r="J43" s="69"/>
      <c r="K43" s="165"/>
      <c r="L43" s="207">
        <f>L41/H41</f>
        <v>0</v>
      </c>
      <c r="M43" s="165"/>
      <c r="N43" s="207">
        <f>N41/H41</f>
        <v>0</v>
      </c>
      <c r="O43" s="214"/>
      <c r="P43" s="207">
        <f>P41/H41</f>
        <v>0</v>
      </c>
      <c r="Q43" s="214"/>
      <c r="R43" s="207">
        <f>R41/J41</f>
        <v>0</v>
      </c>
      <c r="S43" s="228"/>
      <c r="T43" s="207">
        <f>T41/H41</f>
        <v>0</v>
      </c>
      <c r="U43" s="85">
        <f t="shared" si="9"/>
        <v>0</v>
      </c>
      <c r="V43" s="210">
        <f t="shared" si="10"/>
        <v>0</v>
      </c>
      <c r="W43" s="211"/>
      <c r="X43" s="210">
        <f t="shared" si="20"/>
        <v>1</v>
      </c>
      <c r="Z43" s="205">
        <f>IFERROR(VLOOKUP(A43,'[1]КС-2 (3)'!$B$35:$H$105,5,0),0)</f>
        <v>0</v>
      </c>
      <c r="AA43" s="204">
        <f t="shared" ref="AA43" si="21">Z43-O43</f>
        <v>0</v>
      </c>
    </row>
    <row r="44" spans="1:27" ht="55.2" x14ac:dyDescent="0.3">
      <c r="A44" s="17"/>
      <c r="B44" s="55" t="s">
        <v>459</v>
      </c>
      <c r="C44" s="52" t="s">
        <v>456</v>
      </c>
      <c r="D44" s="119">
        <v>1</v>
      </c>
      <c r="E44" s="139"/>
      <c r="F44" s="119"/>
      <c r="G44" s="113"/>
      <c r="H44" s="102"/>
      <c r="I44" s="56">
        <v>323880</v>
      </c>
      <c r="J44" s="23"/>
      <c r="K44" s="164"/>
      <c r="L44" s="75"/>
      <c r="M44" s="164"/>
      <c r="N44" s="75"/>
      <c r="O44" s="164"/>
      <c r="P44" s="75"/>
      <c r="Q44" s="164"/>
      <c r="R44" s="75"/>
      <c r="S44" s="225"/>
      <c r="T44" s="75"/>
      <c r="U44" s="76">
        <f t="shared" si="9"/>
        <v>0</v>
      </c>
      <c r="V44" s="77">
        <f t="shared" si="10"/>
        <v>0</v>
      </c>
      <c r="W44" s="78"/>
      <c r="X44" s="79"/>
      <c r="Z44" s="205">
        <f>IFERROR(VLOOKUP(A44,'[1]КС-2 (3)'!$B$35:$H$105,5,0),0)</f>
        <v>0</v>
      </c>
      <c r="AA44" s="204">
        <f t="shared" si="13"/>
        <v>0</v>
      </c>
    </row>
    <row r="45" spans="1:27" ht="27.6" x14ac:dyDescent="0.3">
      <c r="A45" s="18"/>
      <c r="B45" s="33" t="s">
        <v>8</v>
      </c>
      <c r="C45" s="14"/>
      <c r="D45" s="121"/>
      <c r="E45" s="142"/>
      <c r="F45" s="121"/>
      <c r="G45" s="112"/>
      <c r="H45" s="103"/>
      <c r="I45" s="36"/>
      <c r="J45" s="23"/>
      <c r="K45" s="164"/>
      <c r="L45" s="75"/>
      <c r="M45" s="164"/>
      <c r="N45" s="75"/>
      <c r="O45" s="164"/>
      <c r="P45" s="75"/>
      <c r="Q45" s="164"/>
      <c r="R45" s="75"/>
      <c r="S45" s="225"/>
      <c r="T45" s="75"/>
      <c r="U45" s="76">
        <f t="shared" si="9"/>
        <v>0</v>
      </c>
      <c r="V45" s="77">
        <f t="shared" si="10"/>
        <v>0</v>
      </c>
      <c r="W45" s="78"/>
      <c r="X45" s="79"/>
      <c r="Z45" s="205">
        <f>IFERROR(VLOOKUP(A45,'[1]КС-2 (3)'!$B$35:$H$105,5,0),0)</f>
        <v>0</v>
      </c>
      <c r="AA45" s="204">
        <f t="shared" si="13"/>
        <v>0</v>
      </c>
    </row>
    <row r="46" spans="1:27" x14ac:dyDescent="0.3">
      <c r="A46" s="19">
        <v>24</v>
      </c>
      <c r="B46" s="5" t="s">
        <v>4</v>
      </c>
      <c r="C46" s="14" t="s">
        <v>2</v>
      </c>
      <c r="D46" s="128">
        <v>22</v>
      </c>
      <c r="E46" s="141"/>
      <c r="F46" s="65">
        <f t="shared" ref="F46:F52" si="22">D46+E46</f>
        <v>22</v>
      </c>
      <c r="G46" s="111">
        <v>1</v>
      </c>
      <c r="H46" s="66">
        <f t="shared" ref="H46:H52" si="23">ROUND(F46*G46,0)</f>
        <v>22</v>
      </c>
      <c r="I46" s="36">
        <v>43215</v>
      </c>
      <c r="J46" s="153">
        <f>H46-I46</f>
        <v>-43193</v>
      </c>
      <c r="K46" s="164"/>
      <c r="L46" s="75">
        <f t="shared" si="5"/>
        <v>0</v>
      </c>
      <c r="M46" s="164"/>
      <c r="N46" s="75">
        <f t="shared" si="6"/>
        <v>0</v>
      </c>
      <c r="O46" s="164"/>
      <c r="P46" s="75">
        <f t="shared" ref="P46:P52" si="24">ROUND(O46*$G46,0)</f>
        <v>0</v>
      </c>
      <c r="Q46" s="164"/>
      <c r="R46" s="75">
        <f t="shared" ref="R46:T52" si="25">ROUND(Q46*$G46,0)</f>
        <v>0</v>
      </c>
      <c r="S46" s="225"/>
      <c r="T46" s="75">
        <f t="shared" si="25"/>
        <v>0</v>
      </c>
      <c r="U46" s="76">
        <f t="shared" si="9"/>
        <v>0</v>
      </c>
      <c r="V46" s="77">
        <f t="shared" si="10"/>
        <v>0</v>
      </c>
      <c r="W46" s="78">
        <f t="shared" si="11"/>
        <v>22</v>
      </c>
      <c r="X46" s="79">
        <f t="shared" si="12"/>
        <v>22</v>
      </c>
      <c r="Z46" s="205">
        <f>IFERROR(VLOOKUP(A46,'[1]КС-2 (3)'!$B$35:$H$105,5,0),0)</f>
        <v>0</v>
      </c>
      <c r="AA46" s="204">
        <f t="shared" si="13"/>
        <v>0</v>
      </c>
    </row>
    <row r="47" spans="1:27" ht="27.6" x14ac:dyDescent="0.3">
      <c r="A47" s="19">
        <v>25</v>
      </c>
      <c r="B47" s="3" t="s">
        <v>16</v>
      </c>
      <c r="C47" s="14" t="s">
        <v>3</v>
      </c>
      <c r="D47" s="129">
        <v>2.2000000000000002</v>
      </c>
      <c r="E47" s="143"/>
      <c r="F47" s="65">
        <f t="shared" si="22"/>
        <v>2.2000000000000002</v>
      </c>
      <c r="G47" s="111">
        <v>1</v>
      </c>
      <c r="H47" s="66">
        <f t="shared" si="23"/>
        <v>2</v>
      </c>
      <c r="I47" s="36">
        <v>15732</v>
      </c>
      <c r="J47" s="153">
        <f t="shared" ref="J47:J52" si="26">H47-I47</f>
        <v>-15730</v>
      </c>
      <c r="K47" s="164"/>
      <c r="L47" s="75">
        <f t="shared" si="5"/>
        <v>0</v>
      </c>
      <c r="M47" s="164"/>
      <c r="N47" s="75">
        <f t="shared" si="6"/>
        <v>0</v>
      </c>
      <c r="O47" s="164"/>
      <c r="P47" s="75">
        <f t="shared" si="24"/>
        <v>0</v>
      </c>
      <c r="Q47" s="164"/>
      <c r="R47" s="75">
        <f t="shared" si="25"/>
        <v>0</v>
      </c>
      <c r="S47" s="225"/>
      <c r="T47" s="75">
        <f t="shared" si="25"/>
        <v>0</v>
      </c>
      <c r="U47" s="76">
        <f t="shared" si="9"/>
        <v>0</v>
      </c>
      <c r="V47" s="77">
        <f t="shared" si="10"/>
        <v>0</v>
      </c>
      <c r="W47" s="78">
        <f t="shared" si="11"/>
        <v>2.2000000000000002</v>
      </c>
      <c r="X47" s="79">
        <f t="shared" si="12"/>
        <v>2</v>
      </c>
      <c r="Z47" s="205">
        <f>IFERROR(VLOOKUP(A47,'[1]КС-2 (3)'!$B$35:$H$105,5,0),0)</f>
        <v>0</v>
      </c>
      <c r="AA47" s="204">
        <f t="shared" si="13"/>
        <v>0</v>
      </c>
    </row>
    <row r="48" spans="1:27" x14ac:dyDescent="0.3">
      <c r="A48" s="19">
        <v>26</v>
      </c>
      <c r="B48" s="3" t="s">
        <v>6</v>
      </c>
      <c r="C48" s="14" t="s">
        <v>2</v>
      </c>
      <c r="D48" s="128">
        <v>22</v>
      </c>
      <c r="E48" s="141"/>
      <c r="F48" s="65">
        <f t="shared" si="22"/>
        <v>22</v>
      </c>
      <c r="G48" s="111">
        <v>1</v>
      </c>
      <c r="H48" s="66">
        <f t="shared" si="23"/>
        <v>22</v>
      </c>
      <c r="I48" s="36">
        <v>105428</v>
      </c>
      <c r="J48" s="153">
        <f t="shared" si="26"/>
        <v>-105406</v>
      </c>
      <c r="K48" s="164"/>
      <c r="L48" s="75">
        <f t="shared" si="5"/>
        <v>0</v>
      </c>
      <c r="M48" s="164"/>
      <c r="N48" s="75">
        <f t="shared" si="6"/>
        <v>0</v>
      </c>
      <c r="O48" s="164"/>
      <c r="P48" s="75">
        <f t="shared" si="24"/>
        <v>0</v>
      </c>
      <c r="Q48" s="164"/>
      <c r="R48" s="75">
        <f t="shared" si="25"/>
        <v>0</v>
      </c>
      <c r="S48" s="225"/>
      <c r="T48" s="75">
        <f t="shared" si="25"/>
        <v>0</v>
      </c>
      <c r="U48" s="76">
        <f t="shared" si="9"/>
        <v>0</v>
      </c>
      <c r="V48" s="77">
        <f t="shared" si="10"/>
        <v>0</v>
      </c>
      <c r="W48" s="78">
        <f t="shared" si="11"/>
        <v>22</v>
      </c>
      <c r="X48" s="79">
        <f t="shared" si="12"/>
        <v>22</v>
      </c>
      <c r="Z48" s="205">
        <f>IFERROR(VLOOKUP(A48,'[1]КС-2 (3)'!$B$35:$H$105,5,0),0)</f>
        <v>0</v>
      </c>
      <c r="AA48" s="204">
        <f t="shared" si="13"/>
        <v>0</v>
      </c>
    </row>
    <row r="49" spans="1:27" x14ac:dyDescent="0.3">
      <c r="A49" s="19">
        <v>27</v>
      </c>
      <c r="B49" s="3" t="s">
        <v>27</v>
      </c>
      <c r="C49" s="13" t="s">
        <v>2</v>
      </c>
      <c r="D49" s="127">
        <v>22</v>
      </c>
      <c r="E49" s="141"/>
      <c r="F49" s="65">
        <f t="shared" si="22"/>
        <v>22</v>
      </c>
      <c r="G49" s="111">
        <v>1</v>
      </c>
      <c r="H49" s="66">
        <f t="shared" si="23"/>
        <v>22</v>
      </c>
      <c r="I49" s="36">
        <v>6941</v>
      </c>
      <c r="J49" s="153">
        <f t="shared" si="26"/>
        <v>-6919</v>
      </c>
      <c r="K49" s="164"/>
      <c r="L49" s="75">
        <f t="shared" si="5"/>
        <v>0</v>
      </c>
      <c r="M49" s="164"/>
      <c r="N49" s="75">
        <f t="shared" si="6"/>
        <v>0</v>
      </c>
      <c r="O49" s="164"/>
      <c r="P49" s="75">
        <f t="shared" si="24"/>
        <v>0</v>
      </c>
      <c r="Q49" s="164"/>
      <c r="R49" s="75">
        <f t="shared" si="25"/>
        <v>0</v>
      </c>
      <c r="S49" s="225"/>
      <c r="T49" s="75">
        <f t="shared" si="25"/>
        <v>0</v>
      </c>
      <c r="U49" s="76">
        <f t="shared" si="9"/>
        <v>0</v>
      </c>
      <c r="V49" s="77">
        <f t="shared" si="10"/>
        <v>0</v>
      </c>
      <c r="W49" s="78">
        <f t="shared" si="11"/>
        <v>22</v>
      </c>
      <c r="X49" s="79">
        <f t="shared" si="12"/>
        <v>22</v>
      </c>
      <c r="Z49" s="205">
        <f>IFERROR(VLOOKUP(A49,'[1]КС-2 (3)'!$B$35:$H$105,5,0),0)</f>
        <v>0</v>
      </c>
      <c r="AA49" s="204">
        <f t="shared" si="13"/>
        <v>0</v>
      </c>
    </row>
    <row r="50" spans="1:27" ht="27.6" x14ac:dyDescent="0.3">
      <c r="A50" s="19">
        <v>28</v>
      </c>
      <c r="B50" s="3" t="s">
        <v>5</v>
      </c>
      <c r="C50" s="13" t="s">
        <v>2</v>
      </c>
      <c r="D50" s="127">
        <v>22</v>
      </c>
      <c r="E50" s="141"/>
      <c r="F50" s="65">
        <f t="shared" si="22"/>
        <v>22</v>
      </c>
      <c r="G50" s="111">
        <v>1</v>
      </c>
      <c r="H50" s="66">
        <f t="shared" si="23"/>
        <v>22</v>
      </c>
      <c r="I50" s="36">
        <v>61558</v>
      </c>
      <c r="J50" s="153">
        <f t="shared" si="26"/>
        <v>-61536</v>
      </c>
      <c r="K50" s="164"/>
      <c r="L50" s="75">
        <f t="shared" si="5"/>
        <v>0</v>
      </c>
      <c r="M50" s="164"/>
      <c r="N50" s="75">
        <f t="shared" si="6"/>
        <v>0</v>
      </c>
      <c r="O50" s="164"/>
      <c r="P50" s="75">
        <f t="shared" si="24"/>
        <v>0</v>
      </c>
      <c r="Q50" s="164"/>
      <c r="R50" s="75">
        <f t="shared" si="25"/>
        <v>0</v>
      </c>
      <c r="S50" s="225"/>
      <c r="T50" s="75">
        <f t="shared" si="25"/>
        <v>0</v>
      </c>
      <c r="U50" s="76">
        <f t="shared" si="9"/>
        <v>0</v>
      </c>
      <c r="V50" s="77">
        <f t="shared" si="10"/>
        <v>0</v>
      </c>
      <c r="W50" s="78">
        <f t="shared" si="11"/>
        <v>22</v>
      </c>
      <c r="X50" s="79">
        <f t="shared" si="12"/>
        <v>22</v>
      </c>
      <c r="Z50" s="205">
        <f>IFERROR(VLOOKUP(A50,'[1]КС-2 (3)'!$B$35:$H$105,5,0),0)</f>
        <v>0</v>
      </c>
      <c r="AA50" s="204">
        <f t="shared" si="13"/>
        <v>0</v>
      </c>
    </row>
    <row r="51" spans="1:27" ht="27.6" x14ac:dyDescent="0.3">
      <c r="A51" s="19">
        <v>29</v>
      </c>
      <c r="B51" s="3" t="s">
        <v>18</v>
      </c>
      <c r="C51" s="13" t="s">
        <v>2</v>
      </c>
      <c r="D51" s="127">
        <v>22</v>
      </c>
      <c r="E51" s="141"/>
      <c r="F51" s="65">
        <f t="shared" si="22"/>
        <v>22</v>
      </c>
      <c r="G51" s="111">
        <v>1</v>
      </c>
      <c r="H51" s="66">
        <f t="shared" si="23"/>
        <v>22</v>
      </c>
      <c r="I51" s="36">
        <v>61558</v>
      </c>
      <c r="J51" s="153">
        <f t="shared" si="26"/>
        <v>-61536</v>
      </c>
      <c r="K51" s="164"/>
      <c r="L51" s="75">
        <f t="shared" si="5"/>
        <v>0</v>
      </c>
      <c r="M51" s="164"/>
      <c r="N51" s="75">
        <f t="shared" si="6"/>
        <v>0</v>
      </c>
      <c r="O51" s="164"/>
      <c r="P51" s="75">
        <f t="shared" si="24"/>
        <v>0</v>
      </c>
      <c r="Q51" s="164"/>
      <c r="R51" s="75">
        <f t="shared" si="25"/>
        <v>0</v>
      </c>
      <c r="S51" s="225"/>
      <c r="T51" s="75">
        <f t="shared" si="25"/>
        <v>0</v>
      </c>
      <c r="U51" s="76">
        <f t="shared" si="9"/>
        <v>0</v>
      </c>
      <c r="V51" s="77">
        <f t="shared" si="10"/>
        <v>0</v>
      </c>
      <c r="W51" s="78">
        <f t="shared" si="11"/>
        <v>22</v>
      </c>
      <c r="X51" s="79">
        <f t="shared" si="12"/>
        <v>22</v>
      </c>
      <c r="Z51" s="205">
        <f>IFERROR(VLOOKUP(A51,'[1]КС-2 (3)'!$B$35:$H$105,5,0),0)</f>
        <v>0</v>
      </c>
      <c r="AA51" s="204">
        <f t="shared" si="13"/>
        <v>0</v>
      </c>
    </row>
    <row r="52" spans="1:27" ht="27.6" x14ac:dyDescent="0.3">
      <c r="A52" s="19">
        <v>30</v>
      </c>
      <c r="B52" s="4" t="s">
        <v>437</v>
      </c>
      <c r="C52" s="14" t="s">
        <v>3</v>
      </c>
      <c r="D52" s="127">
        <v>33</v>
      </c>
      <c r="E52" s="141"/>
      <c r="F52" s="65">
        <f t="shared" si="22"/>
        <v>33</v>
      </c>
      <c r="G52" s="111">
        <v>1</v>
      </c>
      <c r="H52" s="66">
        <f t="shared" si="23"/>
        <v>33</v>
      </c>
      <c r="I52" s="36">
        <v>29448</v>
      </c>
      <c r="J52" s="153">
        <f t="shared" si="26"/>
        <v>-29415</v>
      </c>
      <c r="K52" s="164"/>
      <c r="L52" s="75">
        <f t="shared" si="5"/>
        <v>0</v>
      </c>
      <c r="M52" s="164"/>
      <c r="N52" s="75">
        <f t="shared" si="6"/>
        <v>0</v>
      </c>
      <c r="O52" s="164"/>
      <c r="P52" s="75">
        <f t="shared" si="24"/>
        <v>0</v>
      </c>
      <c r="Q52" s="164"/>
      <c r="R52" s="75">
        <f t="shared" si="25"/>
        <v>0</v>
      </c>
      <c r="S52" s="225"/>
      <c r="T52" s="75">
        <f t="shared" si="25"/>
        <v>0</v>
      </c>
      <c r="U52" s="76">
        <f t="shared" si="9"/>
        <v>0</v>
      </c>
      <c r="V52" s="77">
        <f t="shared" si="10"/>
        <v>0</v>
      </c>
      <c r="W52" s="78">
        <f t="shared" si="11"/>
        <v>33</v>
      </c>
      <c r="X52" s="79">
        <f t="shared" si="12"/>
        <v>33</v>
      </c>
      <c r="Z52" s="205">
        <f>IFERROR(VLOOKUP(A52,'[1]КС-2 (3)'!$B$35:$H$105,5,0),0)</f>
        <v>0</v>
      </c>
      <c r="AA52" s="204">
        <f t="shared" si="13"/>
        <v>0</v>
      </c>
    </row>
    <row r="53" spans="1:27" ht="27.6" x14ac:dyDescent="0.3">
      <c r="A53" s="17"/>
      <c r="B53" s="7" t="s">
        <v>490</v>
      </c>
      <c r="C53" s="11" t="s">
        <v>15</v>
      </c>
      <c r="D53" s="125"/>
      <c r="E53" s="142"/>
      <c r="F53" s="121"/>
      <c r="G53" s="111"/>
      <c r="H53" s="66">
        <f>SUM(H46:H52)</f>
        <v>145</v>
      </c>
      <c r="I53" s="37">
        <v>323880</v>
      </c>
      <c r="J53" s="24"/>
      <c r="K53" s="164"/>
      <c r="L53" s="66">
        <f>SUM(L46:L52)</f>
        <v>0</v>
      </c>
      <c r="M53" s="164"/>
      <c r="N53" s="66">
        <f>SUM(N46:N52)</f>
        <v>0</v>
      </c>
      <c r="O53" s="164"/>
      <c r="P53" s="66">
        <f>SUM(P46:P52)</f>
        <v>0</v>
      </c>
      <c r="Q53" s="164"/>
      <c r="R53" s="66">
        <f>SUM(R46:R52)</f>
        <v>0</v>
      </c>
      <c r="S53" s="226"/>
      <c r="T53" s="66">
        <f>SUM(T46:T52)</f>
        <v>0</v>
      </c>
      <c r="U53" s="76">
        <f t="shared" si="9"/>
        <v>0</v>
      </c>
      <c r="V53" s="174">
        <f t="shared" si="10"/>
        <v>0</v>
      </c>
      <c r="W53" s="176"/>
      <c r="X53" s="176">
        <f t="shared" si="12"/>
        <v>145</v>
      </c>
      <c r="Z53" s="205">
        <f>IFERROR(VLOOKUP(A53,'[1]КС-2 (3)'!$B$35:$H$105,5,0),0)</f>
        <v>0</v>
      </c>
      <c r="AA53" s="204">
        <f t="shared" si="13"/>
        <v>0</v>
      </c>
    </row>
    <row r="54" spans="1:27" x14ac:dyDescent="0.3">
      <c r="A54" s="67"/>
      <c r="B54" s="68" t="s">
        <v>514</v>
      </c>
      <c r="C54" s="69"/>
      <c r="D54" s="70"/>
      <c r="E54" s="71"/>
      <c r="F54" s="65"/>
      <c r="G54" s="72"/>
      <c r="H54" s="66">
        <f>H53*0.745</f>
        <v>108</v>
      </c>
      <c r="I54" s="73"/>
      <c r="J54" s="69"/>
      <c r="K54" s="164"/>
      <c r="L54" s="66">
        <f>L53*0.745</f>
        <v>0</v>
      </c>
      <c r="M54" s="164"/>
      <c r="N54" s="66">
        <f>N53*0.745</f>
        <v>0</v>
      </c>
      <c r="O54" s="164"/>
      <c r="P54" s="66">
        <f>P53*0.745</f>
        <v>0</v>
      </c>
      <c r="Q54" s="164"/>
      <c r="R54" s="66">
        <f>R53*0.745</f>
        <v>0</v>
      </c>
      <c r="S54" s="226"/>
      <c r="T54" s="66">
        <f>T53*0.745</f>
        <v>0</v>
      </c>
      <c r="U54" s="76">
        <f t="shared" si="9"/>
        <v>0</v>
      </c>
      <c r="V54" s="174">
        <f t="shared" si="10"/>
        <v>0</v>
      </c>
      <c r="W54" s="176"/>
      <c r="X54" s="176">
        <f t="shared" si="12"/>
        <v>108</v>
      </c>
      <c r="Z54" s="205">
        <f>IFERROR(VLOOKUP(A54,'[1]КС-2 (3)'!$B$35:$H$105,5,0),0)</f>
        <v>0</v>
      </c>
      <c r="AA54" s="204">
        <f t="shared" si="13"/>
        <v>0</v>
      </c>
    </row>
    <row r="55" spans="1:27" x14ac:dyDescent="0.3">
      <c r="A55" s="67"/>
      <c r="B55" s="68" t="s">
        <v>519</v>
      </c>
      <c r="C55" s="11" t="s">
        <v>15</v>
      </c>
      <c r="D55" s="80"/>
      <c r="E55" s="81"/>
      <c r="F55" s="80"/>
      <c r="G55" s="82"/>
      <c r="H55" s="83">
        <f>H54</f>
        <v>108</v>
      </c>
      <c r="I55" s="84"/>
      <c r="J55" s="84">
        <v>241291</v>
      </c>
      <c r="K55" s="165"/>
      <c r="L55" s="83">
        <f>L54</f>
        <v>0</v>
      </c>
      <c r="M55" s="165"/>
      <c r="N55" s="83">
        <f>N54</f>
        <v>0</v>
      </c>
      <c r="O55" s="165"/>
      <c r="P55" s="83">
        <f>P54</f>
        <v>0</v>
      </c>
      <c r="Q55" s="165"/>
      <c r="R55" s="83">
        <f>R54</f>
        <v>0</v>
      </c>
      <c r="S55" s="227"/>
      <c r="T55" s="83">
        <f>T54</f>
        <v>0</v>
      </c>
      <c r="U55" s="85">
        <f t="shared" si="9"/>
        <v>0</v>
      </c>
      <c r="V55" s="175">
        <f t="shared" si="10"/>
        <v>0</v>
      </c>
      <c r="W55" s="177"/>
      <c r="X55" s="177">
        <f t="shared" si="12"/>
        <v>108</v>
      </c>
      <c r="Z55" s="205">
        <f>IFERROR(VLOOKUP(A55,'[1]КС-2 (3)'!$B$35:$H$105,5,0),0)</f>
        <v>0</v>
      </c>
      <c r="AA55" s="204">
        <f t="shared" si="13"/>
        <v>0</v>
      </c>
    </row>
    <row r="56" spans="1:27" x14ac:dyDescent="0.3">
      <c r="A56" s="67"/>
      <c r="B56" s="87" t="s">
        <v>520</v>
      </c>
      <c r="C56" s="11"/>
      <c r="D56" s="80"/>
      <c r="E56" s="81"/>
      <c r="F56" s="80"/>
      <c r="G56" s="82"/>
      <c r="H56" s="156">
        <f>H55*20/120</f>
        <v>18</v>
      </c>
      <c r="I56" s="84"/>
      <c r="J56" s="69"/>
      <c r="K56" s="165"/>
      <c r="L56" s="156">
        <f>L55*20/120</f>
        <v>0</v>
      </c>
      <c r="M56" s="165"/>
      <c r="N56" s="156">
        <f>N55*20/120</f>
        <v>0</v>
      </c>
      <c r="O56" s="165"/>
      <c r="P56" s="156">
        <f>P55*20/120</f>
        <v>0</v>
      </c>
      <c r="Q56" s="165"/>
      <c r="R56" s="156">
        <f>R55*20/120</f>
        <v>0</v>
      </c>
      <c r="S56" s="227"/>
      <c r="T56" s="156">
        <f>T55*20/120</f>
        <v>0</v>
      </c>
      <c r="U56" s="85">
        <f t="shared" si="9"/>
        <v>0</v>
      </c>
      <c r="V56" s="175">
        <f t="shared" si="10"/>
        <v>0</v>
      </c>
      <c r="W56" s="177"/>
      <c r="X56" s="177">
        <f t="shared" si="12"/>
        <v>18</v>
      </c>
      <c r="Z56" s="205">
        <f>IFERROR(VLOOKUP(A56,'[1]КС-2 (3)'!$B$35:$H$105,5,0),0)</f>
        <v>0</v>
      </c>
      <c r="AA56" s="204">
        <f t="shared" si="13"/>
        <v>0</v>
      </c>
    </row>
    <row r="57" spans="1:27" x14ac:dyDescent="0.3">
      <c r="A57" s="67"/>
      <c r="B57" s="87" t="s">
        <v>529</v>
      </c>
      <c r="C57" s="197"/>
      <c r="D57" s="198"/>
      <c r="E57" s="199"/>
      <c r="F57" s="198"/>
      <c r="G57" s="200"/>
      <c r="H57" s="212">
        <v>1</v>
      </c>
      <c r="I57" s="84"/>
      <c r="J57" s="69"/>
      <c r="K57" s="165"/>
      <c r="L57" s="207">
        <f>L55/H55</f>
        <v>0</v>
      </c>
      <c r="M57" s="165"/>
      <c r="N57" s="207">
        <f>N55/H55</f>
        <v>0</v>
      </c>
      <c r="O57" s="214"/>
      <c r="P57" s="207">
        <f>P55/H55</f>
        <v>0</v>
      </c>
      <c r="Q57" s="214"/>
      <c r="R57" s="207">
        <f>R55/J55</f>
        <v>0</v>
      </c>
      <c r="S57" s="228"/>
      <c r="T57" s="207">
        <f>T55/H55</f>
        <v>0</v>
      </c>
      <c r="U57" s="85">
        <f t="shared" si="9"/>
        <v>0</v>
      </c>
      <c r="V57" s="210">
        <f t="shared" si="10"/>
        <v>0</v>
      </c>
      <c r="W57" s="211"/>
      <c r="X57" s="210">
        <f t="shared" si="12"/>
        <v>1</v>
      </c>
      <c r="Z57" s="205">
        <f>IFERROR(VLOOKUP(A57,'[1]КС-2 (3)'!$B$35:$H$105,5,0),0)</f>
        <v>0</v>
      </c>
      <c r="AA57" s="204">
        <f t="shared" si="13"/>
        <v>0</v>
      </c>
    </row>
    <row r="58" spans="1:27" ht="96.6" x14ac:dyDescent="0.3">
      <c r="A58" s="17"/>
      <c r="B58" s="57" t="s">
        <v>460</v>
      </c>
      <c r="C58" s="52" t="s">
        <v>456</v>
      </c>
      <c r="D58" s="119">
        <v>1</v>
      </c>
      <c r="E58" s="139"/>
      <c r="F58" s="119"/>
      <c r="G58" s="114"/>
      <c r="H58" s="105"/>
      <c r="I58" s="56">
        <v>8669507</v>
      </c>
      <c r="J58" s="23"/>
      <c r="K58" s="164"/>
      <c r="L58" s="75"/>
      <c r="M58" s="164"/>
      <c r="N58" s="75"/>
      <c r="O58" s="164"/>
      <c r="P58" s="75"/>
      <c r="Q58" s="164"/>
      <c r="R58" s="75"/>
      <c r="S58" s="225"/>
      <c r="T58" s="75"/>
      <c r="U58" s="76">
        <f t="shared" si="9"/>
        <v>0</v>
      </c>
      <c r="V58" s="77">
        <f t="shared" si="10"/>
        <v>0</v>
      </c>
      <c r="W58" s="78"/>
      <c r="X58" s="79"/>
      <c r="Z58" s="205">
        <f>IFERROR(VLOOKUP(A58,'[1]КС-2 (3)'!$B$35:$H$105,5,0),0)</f>
        <v>0</v>
      </c>
      <c r="AA58" s="204">
        <f t="shared" si="13"/>
        <v>0</v>
      </c>
    </row>
    <row r="59" spans="1:27" ht="27.6" x14ac:dyDescent="0.3">
      <c r="A59" s="17"/>
      <c r="B59" s="33" t="s">
        <v>8</v>
      </c>
      <c r="C59" s="13"/>
      <c r="D59" s="125"/>
      <c r="E59" s="142"/>
      <c r="F59" s="121"/>
      <c r="G59" s="111"/>
      <c r="H59" s="104"/>
      <c r="I59" s="36"/>
      <c r="J59" s="23"/>
      <c r="K59" s="164"/>
      <c r="L59" s="75"/>
      <c r="M59" s="164"/>
      <c r="N59" s="75"/>
      <c r="O59" s="164"/>
      <c r="P59" s="75"/>
      <c r="Q59" s="164"/>
      <c r="R59" s="75"/>
      <c r="S59" s="225"/>
      <c r="T59" s="75"/>
      <c r="U59" s="76">
        <f t="shared" si="9"/>
        <v>0</v>
      </c>
      <c r="V59" s="77">
        <f t="shared" si="10"/>
        <v>0</v>
      </c>
      <c r="W59" s="78"/>
      <c r="X59" s="79"/>
      <c r="Z59" s="205">
        <f>IFERROR(VLOOKUP(A59,'[1]КС-2 (3)'!$B$35:$H$105,5,0),0)</f>
        <v>0</v>
      </c>
      <c r="AA59" s="204">
        <f t="shared" si="13"/>
        <v>0</v>
      </c>
    </row>
    <row r="60" spans="1:27" x14ac:dyDescent="0.3">
      <c r="A60" s="17">
        <v>31</v>
      </c>
      <c r="B60" s="6" t="s">
        <v>4</v>
      </c>
      <c r="C60" s="13" t="s">
        <v>12</v>
      </c>
      <c r="D60" s="127">
        <v>299</v>
      </c>
      <c r="E60" s="141"/>
      <c r="F60" s="65">
        <f t="shared" ref="F60:F117" si="27">D60+E60</f>
        <v>299</v>
      </c>
      <c r="G60" s="111">
        <v>1</v>
      </c>
      <c r="H60" s="66">
        <f t="shared" ref="H60:H117" si="28">ROUND(F60*G60,0)</f>
        <v>299</v>
      </c>
      <c r="I60" s="36">
        <v>610100</v>
      </c>
      <c r="J60" s="153">
        <f t="shared" ref="J60:J117" si="29">H60-I60</f>
        <v>-609801</v>
      </c>
      <c r="K60" s="164"/>
      <c r="L60" s="75">
        <f t="shared" si="5"/>
        <v>0</v>
      </c>
      <c r="M60" s="164"/>
      <c r="N60" s="75">
        <f t="shared" si="6"/>
        <v>0</v>
      </c>
      <c r="O60" s="164">
        <v>188</v>
      </c>
      <c r="P60" s="75">
        <f t="shared" ref="P60:P117" si="30">ROUND(O60*$G60,0)</f>
        <v>188</v>
      </c>
      <c r="Q60" s="164"/>
      <c r="R60" s="75">
        <f t="shared" ref="R60:T117" si="31">ROUND(Q60*$G60,0)</f>
        <v>0</v>
      </c>
      <c r="S60" s="225">
        <v>101</v>
      </c>
      <c r="T60" s="75">
        <f t="shared" si="31"/>
        <v>101</v>
      </c>
      <c r="U60" s="76">
        <f t="shared" si="9"/>
        <v>289</v>
      </c>
      <c r="V60" s="77">
        <f t="shared" si="10"/>
        <v>289</v>
      </c>
      <c r="W60" s="78">
        <f t="shared" si="11"/>
        <v>10</v>
      </c>
      <c r="X60" s="79">
        <f t="shared" si="12"/>
        <v>10</v>
      </c>
      <c r="Z60" s="205">
        <f>IFERROR(VLOOKUP(A60,'[1]КС-2 (3)'!$B$35:$H$105,5,0),0)</f>
        <v>188</v>
      </c>
      <c r="AA60" s="204">
        <f t="shared" si="13"/>
        <v>0</v>
      </c>
    </row>
    <row r="61" spans="1:27" ht="27.6" x14ac:dyDescent="0.3">
      <c r="A61" s="17">
        <v>32</v>
      </c>
      <c r="B61" s="6" t="s">
        <v>16</v>
      </c>
      <c r="C61" s="13" t="s">
        <v>28</v>
      </c>
      <c r="D61" s="127">
        <v>75</v>
      </c>
      <c r="E61" s="141"/>
      <c r="F61" s="65">
        <f t="shared" si="27"/>
        <v>75</v>
      </c>
      <c r="G61" s="111">
        <v>1</v>
      </c>
      <c r="H61" s="66">
        <f t="shared" si="28"/>
        <v>75</v>
      </c>
      <c r="I61" s="36">
        <v>557130</v>
      </c>
      <c r="J61" s="153">
        <f t="shared" si="29"/>
        <v>-557055</v>
      </c>
      <c r="K61" s="164"/>
      <c r="L61" s="75">
        <f t="shared" si="5"/>
        <v>0</v>
      </c>
      <c r="M61" s="164"/>
      <c r="N61" s="75">
        <f t="shared" si="6"/>
        <v>0</v>
      </c>
      <c r="O61" s="164">
        <v>37.799999999999997</v>
      </c>
      <c r="P61" s="75">
        <f t="shared" si="30"/>
        <v>38</v>
      </c>
      <c r="Q61" s="164"/>
      <c r="R61" s="75">
        <f t="shared" si="31"/>
        <v>0</v>
      </c>
      <c r="S61" s="225">
        <v>32.6</v>
      </c>
      <c r="T61" s="75">
        <f t="shared" si="31"/>
        <v>33</v>
      </c>
      <c r="U61" s="76">
        <f t="shared" si="9"/>
        <v>70.400000000000006</v>
      </c>
      <c r="V61" s="77">
        <f t="shared" si="10"/>
        <v>71</v>
      </c>
      <c r="W61" s="78">
        <f t="shared" si="11"/>
        <v>4.5999999999999899</v>
      </c>
      <c r="X61" s="79">
        <f t="shared" si="12"/>
        <v>4</v>
      </c>
      <c r="Z61" s="205">
        <f>IFERROR(VLOOKUP(A61,'[1]КС-2 (3)'!$B$35:$H$105,5,0),0)</f>
        <v>37.799999999999997</v>
      </c>
      <c r="AA61" s="204">
        <f t="shared" si="13"/>
        <v>0</v>
      </c>
    </row>
    <row r="62" spans="1:27" x14ac:dyDescent="0.3">
      <c r="A62" s="17">
        <v>33</v>
      </c>
      <c r="B62" s="6" t="s">
        <v>6</v>
      </c>
      <c r="C62" s="13" t="s">
        <v>12</v>
      </c>
      <c r="D62" s="127">
        <v>14</v>
      </c>
      <c r="E62" s="141"/>
      <c r="F62" s="65">
        <f t="shared" si="27"/>
        <v>14</v>
      </c>
      <c r="G62" s="111">
        <v>1</v>
      </c>
      <c r="H62" s="66">
        <f t="shared" si="28"/>
        <v>14</v>
      </c>
      <c r="I62" s="36">
        <v>69641</v>
      </c>
      <c r="J62" s="153">
        <f t="shared" si="29"/>
        <v>-69627</v>
      </c>
      <c r="K62" s="164"/>
      <c r="L62" s="75">
        <f t="shared" si="5"/>
        <v>0</v>
      </c>
      <c r="M62" s="164"/>
      <c r="N62" s="75">
        <f t="shared" si="6"/>
        <v>0</v>
      </c>
      <c r="O62" s="164">
        <v>8</v>
      </c>
      <c r="P62" s="75">
        <f t="shared" si="30"/>
        <v>8</v>
      </c>
      <c r="Q62" s="164"/>
      <c r="R62" s="75">
        <f t="shared" si="31"/>
        <v>0</v>
      </c>
      <c r="S62" s="225">
        <v>4</v>
      </c>
      <c r="T62" s="75">
        <f t="shared" si="31"/>
        <v>4</v>
      </c>
      <c r="U62" s="76">
        <f t="shared" si="9"/>
        <v>12</v>
      </c>
      <c r="V62" s="77">
        <f t="shared" si="10"/>
        <v>12</v>
      </c>
      <c r="W62" s="78">
        <f t="shared" si="11"/>
        <v>2</v>
      </c>
      <c r="X62" s="79">
        <f t="shared" si="12"/>
        <v>2</v>
      </c>
      <c r="Z62" s="205">
        <f>IFERROR(VLOOKUP(A62,'[1]КС-2 (3)'!$B$35:$H$105,5,0),0)</f>
        <v>8</v>
      </c>
      <c r="AA62" s="204">
        <f t="shared" si="13"/>
        <v>0</v>
      </c>
    </row>
    <row r="63" spans="1:27" x14ac:dyDescent="0.3">
      <c r="A63" s="17">
        <v>34</v>
      </c>
      <c r="B63" s="6" t="s">
        <v>29</v>
      </c>
      <c r="C63" s="13" t="s">
        <v>12</v>
      </c>
      <c r="D63" s="127">
        <v>127</v>
      </c>
      <c r="E63" s="141"/>
      <c r="F63" s="65">
        <f t="shared" si="27"/>
        <v>127</v>
      </c>
      <c r="G63" s="111">
        <v>1</v>
      </c>
      <c r="H63" s="66">
        <f t="shared" si="28"/>
        <v>127</v>
      </c>
      <c r="I63" s="36">
        <v>764016</v>
      </c>
      <c r="J63" s="153">
        <f t="shared" si="29"/>
        <v>-763889</v>
      </c>
      <c r="K63" s="164"/>
      <c r="L63" s="75">
        <f t="shared" si="5"/>
        <v>0</v>
      </c>
      <c r="M63" s="164"/>
      <c r="N63" s="75">
        <f t="shared" si="6"/>
        <v>0</v>
      </c>
      <c r="O63" s="164">
        <v>67</v>
      </c>
      <c r="P63" s="75">
        <f t="shared" si="30"/>
        <v>67</v>
      </c>
      <c r="Q63" s="164"/>
      <c r="R63" s="75">
        <f t="shared" si="31"/>
        <v>0</v>
      </c>
      <c r="S63" s="225">
        <v>59</v>
      </c>
      <c r="T63" s="75">
        <f t="shared" si="31"/>
        <v>59</v>
      </c>
      <c r="U63" s="76">
        <f t="shared" si="9"/>
        <v>126</v>
      </c>
      <c r="V63" s="77">
        <f t="shared" si="10"/>
        <v>126</v>
      </c>
      <c r="W63" s="78">
        <f t="shared" si="11"/>
        <v>1</v>
      </c>
      <c r="X63" s="79">
        <f t="shared" si="12"/>
        <v>1</v>
      </c>
      <c r="Z63" s="205">
        <f>IFERROR(VLOOKUP(A63,'[1]КС-2 (3)'!$B$35:$H$105,5,0),0)</f>
        <v>67</v>
      </c>
      <c r="AA63" s="204">
        <f t="shared" si="13"/>
        <v>0</v>
      </c>
    </row>
    <row r="64" spans="1:27" x14ac:dyDescent="0.3">
      <c r="A64" s="17">
        <v>35</v>
      </c>
      <c r="B64" s="6" t="s">
        <v>7</v>
      </c>
      <c r="C64" s="13" t="s">
        <v>12</v>
      </c>
      <c r="D64" s="127">
        <v>32</v>
      </c>
      <c r="E64" s="141"/>
      <c r="F64" s="65">
        <f t="shared" si="27"/>
        <v>32</v>
      </c>
      <c r="G64" s="111">
        <v>1</v>
      </c>
      <c r="H64" s="66">
        <f t="shared" si="28"/>
        <v>32</v>
      </c>
      <c r="I64" s="36">
        <v>211769</v>
      </c>
      <c r="J64" s="153">
        <f t="shared" si="29"/>
        <v>-211737</v>
      </c>
      <c r="K64" s="164"/>
      <c r="L64" s="75">
        <f t="shared" si="5"/>
        <v>0</v>
      </c>
      <c r="M64" s="164"/>
      <c r="N64" s="75">
        <f t="shared" si="6"/>
        <v>0</v>
      </c>
      <c r="O64" s="164">
        <v>24</v>
      </c>
      <c r="P64" s="75">
        <f t="shared" si="30"/>
        <v>24</v>
      </c>
      <c r="Q64" s="164"/>
      <c r="R64" s="75">
        <f t="shared" si="31"/>
        <v>0</v>
      </c>
      <c r="S64" s="225">
        <v>7</v>
      </c>
      <c r="T64" s="75">
        <f t="shared" si="31"/>
        <v>7</v>
      </c>
      <c r="U64" s="76">
        <f t="shared" si="9"/>
        <v>31</v>
      </c>
      <c r="V64" s="77">
        <f t="shared" si="10"/>
        <v>31</v>
      </c>
      <c r="W64" s="78">
        <f t="shared" si="11"/>
        <v>1</v>
      </c>
      <c r="X64" s="79">
        <f t="shared" si="12"/>
        <v>1</v>
      </c>
      <c r="Z64" s="205">
        <f>IFERROR(VLOOKUP(A64,'[1]КС-2 (3)'!$B$35:$H$105,5,0),0)</f>
        <v>24</v>
      </c>
      <c r="AA64" s="204">
        <f t="shared" si="13"/>
        <v>0</v>
      </c>
    </row>
    <row r="65" spans="1:27" x14ac:dyDescent="0.3">
      <c r="A65" s="17">
        <v>36</v>
      </c>
      <c r="B65" s="6" t="s">
        <v>30</v>
      </c>
      <c r="C65" s="13" t="s">
        <v>12</v>
      </c>
      <c r="D65" s="127">
        <v>4</v>
      </c>
      <c r="E65" s="141"/>
      <c r="F65" s="65">
        <f t="shared" si="27"/>
        <v>4</v>
      </c>
      <c r="G65" s="111">
        <v>1</v>
      </c>
      <c r="H65" s="66">
        <f t="shared" si="28"/>
        <v>4</v>
      </c>
      <c r="I65" s="36">
        <v>36667</v>
      </c>
      <c r="J65" s="153">
        <f t="shared" si="29"/>
        <v>-36663</v>
      </c>
      <c r="K65" s="164"/>
      <c r="L65" s="75">
        <f t="shared" si="5"/>
        <v>0</v>
      </c>
      <c r="M65" s="164"/>
      <c r="N65" s="75">
        <f t="shared" si="6"/>
        <v>0</v>
      </c>
      <c r="O65" s="164">
        <v>4</v>
      </c>
      <c r="P65" s="75">
        <f t="shared" si="30"/>
        <v>4</v>
      </c>
      <c r="Q65" s="164"/>
      <c r="R65" s="75">
        <f t="shared" si="31"/>
        <v>0</v>
      </c>
      <c r="S65" s="225"/>
      <c r="T65" s="75">
        <f t="shared" si="31"/>
        <v>0</v>
      </c>
      <c r="U65" s="76">
        <f t="shared" si="9"/>
        <v>4</v>
      </c>
      <c r="V65" s="77">
        <f t="shared" si="10"/>
        <v>4</v>
      </c>
      <c r="W65" s="78">
        <f t="shared" si="11"/>
        <v>0</v>
      </c>
      <c r="X65" s="79">
        <f t="shared" si="12"/>
        <v>0</v>
      </c>
      <c r="Z65" s="205">
        <f>IFERROR(VLOOKUP(A65,'[1]КС-2 (3)'!$B$35:$H$105,5,0),0)</f>
        <v>4</v>
      </c>
      <c r="AA65" s="204">
        <f t="shared" si="13"/>
        <v>0</v>
      </c>
    </row>
    <row r="66" spans="1:27" x14ac:dyDescent="0.3">
      <c r="A66" s="17">
        <v>37</v>
      </c>
      <c r="B66" s="3" t="s">
        <v>77</v>
      </c>
      <c r="C66" s="1" t="s">
        <v>12</v>
      </c>
      <c r="D66" s="127">
        <v>50</v>
      </c>
      <c r="E66" s="141"/>
      <c r="F66" s="65">
        <f t="shared" si="27"/>
        <v>50</v>
      </c>
      <c r="G66" s="111">
        <v>1</v>
      </c>
      <c r="H66" s="66">
        <f t="shared" si="28"/>
        <v>50</v>
      </c>
      <c r="I66" s="36">
        <v>504179</v>
      </c>
      <c r="J66" s="153">
        <f t="shared" si="29"/>
        <v>-504129</v>
      </c>
      <c r="K66" s="164"/>
      <c r="L66" s="75">
        <f t="shared" si="5"/>
        <v>0</v>
      </c>
      <c r="M66" s="164"/>
      <c r="N66" s="75">
        <f t="shared" si="6"/>
        <v>0</v>
      </c>
      <c r="O66" s="164">
        <v>33</v>
      </c>
      <c r="P66" s="75">
        <f t="shared" si="30"/>
        <v>33</v>
      </c>
      <c r="Q66" s="164"/>
      <c r="R66" s="75">
        <f t="shared" si="31"/>
        <v>0</v>
      </c>
      <c r="S66" s="225">
        <v>14</v>
      </c>
      <c r="T66" s="75">
        <f t="shared" si="31"/>
        <v>14</v>
      </c>
      <c r="U66" s="76">
        <f t="shared" si="9"/>
        <v>47</v>
      </c>
      <c r="V66" s="77">
        <f t="shared" si="10"/>
        <v>47</v>
      </c>
      <c r="W66" s="78">
        <f t="shared" si="11"/>
        <v>3</v>
      </c>
      <c r="X66" s="79">
        <f t="shared" si="12"/>
        <v>3</v>
      </c>
      <c r="Z66" s="205">
        <f>IFERROR(VLOOKUP(A66,'[1]КС-2 (3)'!$B$35:$H$105,5,0),0)</f>
        <v>33</v>
      </c>
      <c r="AA66" s="204">
        <f t="shared" si="13"/>
        <v>0</v>
      </c>
    </row>
    <row r="67" spans="1:27" x14ac:dyDescent="0.3">
      <c r="A67" s="17">
        <v>38</v>
      </c>
      <c r="B67" s="3" t="s">
        <v>438</v>
      </c>
      <c r="C67" s="1" t="s">
        <v>12</v>
      </c>
      <c r="D67" s="127">
        <v>57</v>
      </c>
      <c r="E67" s="141"/>
      <c r="F67" s="65">
        <f t="shared" si="27"/>
        <v>57</v>
      </c>
      <c r="G67" s="111">
        <v>1</v>
      </c>
      <c r="H67" s="66">
        <f t="shared" si="28"/>
        <v>57</v>
      </c>
      <c r="I67" s="36">
        <v>627014</v>
      </c>
      <c r="J67" s="153">
        <f t="shared" si="29"/>
        <v>-626957</v>
      </c>
      <c r="K67" s="164"/>
      <c r="L67" s="75">
        <f t="shared" si="5"/>
        <v>0</v>
      </c>
      <c r="M67" s="164"/>
      <c r="N67" s="75">
        <f t="shared" si="6"/>
        <v>0</v>
      </c>
      <c r="O67" s="164">
        <v>22</v>
      </c>
      <c r="P67" s="75">
        <f t="shared" si="30"/>
        <v>22</v>
      </c>
      <c r="Q67" s="164"/>
      <c r="R67" s="75">
        <f t="shared" si="31"/>
        <v>0</v>
      </c>
      <c r="S67" s="225">
        <v>35</v>
      </c>
      <c r="T67" s="236">
        <f>ROUND(S67*$G67,0)-1</f>
        <v>34</v>
      </c>
      <c r="U67" s="76">
        <f t="shared" si="9"/>
        <v>57</v>
      </c>
      <c r="V67" s="77">
        <f t="shared" si="10"/>
        <v>56</v>
      </c>
      <c r="W67" s="78">
        <f t="shared" si="11"/>
        <v>0</v>
      </c>
      <c r="X67" s="79">
        <f t="shared" si="12"/>
        <v>1</v>
      </c>
      <c r="Z67" s="205">
        <f>IFERROR(VLOOKUP(A67,'[1]КС-2 (3)'!$B$35:$H$105,5,0),0)</f>
        <v>22</v>
      </c>
      <c r="AA67" s="204">
        <f t="shared" si="13"/>
        <v>0</v>
      </c>
    </row>
    <row r="68" spans="1:27" x14ac:dyDescent="0.3">
      <c r="A68" s="17">
        <v>39</v>
      </c>
      <c r="B68" s="3" t="s">
        <v>81</v>
      </c>
      <c r="C68" s="1" t="s">
        <v>12</v>
      </c>
      <c r="D68" s="127">
        <v>15</v>
      </c>
      <c r="E68" s="141"/>
      <c r="F68" s="65">
        <f t="shared" si="27"/>
        <v>15</v>
      </c>
      <c r="G68" s="111">
        <v>1</v>
      </c>
      <c r="H68" s="66">
        <f t="shared" si="28"/>
        <v>15</v>
      </c>
      <c r="I68" s="36">
        <v>542030</v>
      </c>
      <c r="J68" s="153">
        <f t="shared" si="29"/>
        <v>-542015</v>
      </c>
      <c r="K68" s="164"/>
      <c r="L68" s="75">
        <f t="shared" si="5"/>
        <v>0</v>
      </c>
      <c r="M68" s="164"/>
      <c r="N68" s="75">
        <f t="shared" si="6"/>
        <v>0</v>
      </c>
      <c r="O68" s="164"/>
      <c r="P68" s="75">
        <f t="shared" si="30"/>
        <v>0</v>
      </c>
      <c r="Q68" s="164"/>
      <c r="R68" s="75">
        <f t="shared" si="31"/>
        <v>0</v>
      </c>
      <c r="S68" s="225">
        <v>15</v>
      </c>
      <c r="T68" s="75">
        <f t="shared" si="31"/>
        <v>15</v>
      </c>
      <c r="U68" s="76">
        <f t="shared" si="9"/>
        <v>15</v>
      </c>
      <c r="V68" s="77">
        <f t="shared" si="10"/>
        <v>15</v>
      </c>
      <c r="W68" s="78">
        <f t="shared" si="11"/>
        <v>0</v>
      </c>
      <c r="X68" s="79">
        <f t="shared" si="12"/>
        <v>0</v>
      </c>
      <c r="Z68" s="205">
        <f>IFERROR(VLOOKUP(A68,'[1]КС-2 (3)'!$B$35:$H$105,5,0),0)</f>
        <v>0</v>
      </c>
      <c r="AA68" s="204">
        <f t="shared" si="13"/>
        <v>0</v>
      </c>
    </row>
    <row r="69" spans="1:27" ht="27.6" x14ac:dyDescent="0.3">
      <c r="A69" s="17">
        <v>40</v>
      </c>
      <c r="B69" s="4" t="s">
        <v>50</v>
      </c>
      <c r="C69" s="2" t="s">
        <v>12</v>
      </c>
      <c r="D69" s="127">
        <v>1</v>
      </c>
      <c r="E69" s="141"/>
      <c r="F69" s="65">
        <f t="shared" si="27"/>
        <v>1</v>
      </c>
      <c r="G69" s="111">
        <v>1</v>
      </c>
      <c r="H69" s="66">
        <f t="shared" si="28"/>
        <v>1</v>
      </c>
      <c r="I69" s="36">
        <v>3301</v>
      </c>
      <c r="J69" s="153">
        <f t="shared" si="29"/>
        <v>-3300</v>
      </c>
      <c r="K69" s="164"/>
      <c r="L69" s="75">
        <f t="shared" si="5"/>
        <v>0</v>
      </c>
      <c r="M69" s="164"/>
      <c r="N69" s="75">
        <f t="shared" si="6"/>
        <v>0</v>
      </c>
      <c r="O69" s="164"/>
      <c r="P69" s="75">
        <f t="shared" si="30"/>
        <v>0</v>
      </c>
      <c r="Q69" s="164"/>
      <c r="R69" s="75">
        <f t="shared" si="31"/>
        <v>0</v>
      </c>
      <c r="S69" s="225">
        <v>1</v>
      </c>
      <c r="T69" s="75">
        <f t="shared" si="31"/>
        <v>1</v>
      </c>
      <c r="U69" s="76">
        <f t="shared" si="9"/>
        <v>1</v>
      </c>
      <c r="V69" s="77">
        <f t="shared" si="10"/>
        <v>1</v>
      </c>
      <c r="W69" s="78">
        <f t="shared" si="11"/>
        <v>0</v>
      </c>
      <c r="X69" s="79">
        <f t="shared" si="12"/>
        <v>0</v>
      </c>
      <c r="Z69" s="205">
        <f>IFERROR(VLOOKUP(A69,'[1]КС-2 (3)'!$B$35:$H$105,5,0),0)</f>
        <v>0</v>
      </c>
      <c r="AA69" s="204">
        <f t="shared" si="13"/>
        <v>0</v>
      </c>
    </row>
    <row r="70" spans="1:27" ht="27.6" x14ac:dyDescent="0.3">
      <c r="A70" s="17">
        <v>41</v>
      </c>
      <c r="B70" s="4" t="s">
        <v>32</v>
      </c>
      <c r="C70" s="2" t="s">
        <v>12</v>
      </c>
      <c r="D70" s="127">
        <v>1</v>
      </c>
      <c r="E70" s="141"/>
      <c r="F70" s="65">
        <f t="shared" si="27"/>
        <v>1</v>
      </c>
      <c r="G70" s="111">
        <v>1</v>
      </c>
      <c r="H70" s="66">
        <f t="shared" si="28"/>
        <v>1</v>
      </c>
      <c r="I70" s="36">
        <v>3156</v>
      </c>
      <c r="J70" s="153">
        <f t="shared" si="29"/>
        <v>-3155</v>
      </c>
      <c r="K70" s="164"/>
      <c r="L70" s="75">
        <f t="shared" si="5"/>
        <v>0</v>
      </c>
      <c r="M70" s="164"/>
      <c r="N70" s="75">
        <f t="shared" si="6"/>
        <v>0</v>
      </c>
      <c r="O70" s="164">
        <v>1</v>
      </c>
      <c r="P70" s="75">
        <f t="shared" si="30"/>
        <v>1</v>
      </c>
      <c r="Q70" s="164"/>
      <c r="R70" s="75">
        <f t="shared" si="31"/>
        <v>0</v>
      </c>
      <c r="S70" s="225"/>
      <c r="T70" s="75">
        <f t="shared" si="31"/>
        <v>0</v>
      </c>
      <c r="U70" s="76">
        <f t="shared" si="9"/>
        <v>1</v>
      </c>
      <c r="V70" s="77">
        <f t="shared" si="10"/>
        <v>1</v>
      </c>
      <c r="W70" s="78">
        <f t="shared" si="11"/>
        <v>0</v>
      </c>
      <c r="X70" s="79">
        <f t="shared" si="12"/>
        <v>0</v>
      </c>
      <c r="Z70" s="205">
        <f>IFERROR(VLOOKUP(A70,'[1]КС-2 (3)'!$B$35:$H$105,5,0),0)</f>
        <v>1</v>
      </c>
      <c r="AA70" s="204">
        <f t="shared" si="13"/>
        <v>0</v>
      </c>
    </row>
    <row r="71" spans="1:27" ht="27.6" x14ac:dyDescent="0.3">
      <c r="A71" s="17">
        <v>42</v>
      </c>
      <c r="B71" s="4" t="s">
        <v>46</v>
      </c>
      <c r="C71" s="2" t="s">
        <v>12</v>
      </c>
      <c r="D71" s="127">
        <v>1</v>
      </c>
      <c r="E71" s="141"/>
      <c r="F71" s="65">
        <f t="shared" si="27"/>
        <v>1</v>
      </c>
      <c r="G71" s="111">
        <v>1</v>
      </c>
      <c r="H71" s="66">
        <f t="shared" si="28"/>
        <v>1</v>
      </c>
      <c r="I71" s="36">
        <v>3301</v>
      </c>
      <c r="J71" s="153">
        <f t="shared" si="29"/>
        <v>-3300</v>
      </c>
      <c r="K71" s="164"/>
      <c r="L71" s="75">
        <f t="shared" si="5"/>
        <v>0</v>
      </c>
      <c r="M71" s="164"/>
      <c r="N71" s="75">
        <f t="shared" si="6"/>
        <v>0</v>
      </c>
      <c r="O71" s="164">
        <v>1</v>
      </c>
      <c r="P71" s="75">
        <f t="shared" si="30"/>
        <v>1</v>
      </c>
      <c r="Q71" s="164"/>
      <c r="R71" s="75">
        <f t="shared" si="31"/>
        <v>0</v>
      </c>
      <c r="S71" s="225"/>
      <c r="T71" s="75">
        <f t="shared" si="31"/>
        <v>0</v>
      </c>
      <c r="U71" s="76">
        <f t="shared" si="9"/>
        <v>1</v>
      </c>
      <c r="V71" s="77">
        <f t="shared" si="10"/>
        <v>1</v>
      </c>
      <c r="W71" s="78">
        <f t="shared" si="11"/>
        <v>0</v>
      </c>
      <c r="X71" s="79">
        <f t="shared" si="12"/>
        <v>0</v>
      </c>
      <c r="Z71" s="205">
        <f>IFERROR(VLOOKUP(A71,'[1]КС-2 (3)'!$B$35:$H$105,5,0),0)</f>
        <v>1</v>
      </c>
      <c r="AA71" s="204">
        <f t="shared" si="13"/>
        <v>0</v>
      </c>
    </row>
    <row r="72" spans="1:27" ht="27.6" x14ac:dyDescent="0.3">
      <c r="A72" s="17">
        <v>43</v>
      </c>
      <c r="B72" s="4" t="s">
        <v>34</v>
      </c>
      <c r="C72" s="2" t="s">
        <v>12</v>
      </c>
      <c r="D72" s="127">
        <v>2</v>
      </c>
      <c r="E72" s="141"/>
      <c r="F72" s="65">
        <f t="shared" si="27"/>
        <v>2</v>
      </c>
      <c r="G72" s="111">
        <v>1</v>
      </c>
      <c r="H72" s="66">
        <f t="shared" si="28"/>
        <v>2</v>
      </c>
      <c r="I72" s="36">
        <v>6313</v>
      </c>
      <c r="J72" s="153">
        <f t="shared" si="29"/>
        <v>-6311</v>
      </c>
      <c r="K72" s="164"/>
      <c r="L72" s="75">
        <f t="shared" si="5"/>
        <v>0</v>
      </c>
      <c r="M72" s="164"/>
      <c r="N72" s="75">
        <f t="shared" si="6"/>
        <v>0</v>
      </c>
      <c r="O72" s="164">
        <v>2</v>
      </c>
      <c r="P72" s="75">
        <f t="shared" si="30"/>
        <v>2</v>
      </c>
      <c r="Q72" s="164"/>
      <c r="R72" s="75">
        <f t="shared" si="31"/>
        <v>0</v>
      </c>
      <c r="S72" s="225"/>
      <c r="T72" s="75">
        <f t="shared" si="31"/>
        <v>0</v>
      </c>
      <c r="U72" s="76">
        <f t="shared" si="9"/>
        <v>2</v>
      </c>
      <c r="V72" s="77">
        <f t="shared" si="10"/>
        <v>2</v>
      </c>
      <c r="W72" s="78">
        <f t="shared" si="11"/>
        <v>0</v>
      </c>
      <c r="X72" s="79">
        <f t="shared" si="12"/>
        <v>0</v>
      </c>
      <c r="Z72" s="205">
        <f>IFERROR(VLOOKUP(A72,'[1]КС-2 (3)'!$B$35:$H$105,5,0),0)</f>
        <v>2</v>
      </c>
      <c r="AA72" s="204">
        <f t="shared" si="13"/>
        <v>0</v>
      </c>
    </row>
    <row r="73" spans="1:27" ht="27.6" x14ac:dyDescent="0.3">
      <c r="A73" s="17">
        <v>44</v>
      </c>
      <c r="B73" s="4" t="s">
        <v>47</v>
      </c>
      <c r="C73" s="2" t="s">
        <v>12</v>
      </c>
      <c r="D73" s="127">
        <v>2</v>
      </c>
      <c r="E73" s="141"/>
      <c r="F73" s="65">
        <f t="shared" si="27"/>
        <v>2</v>
      </c>
      <c r="G73" s="111">
        <v>1</v>
      </c>
      <c r="H73" s="66">
        <f t="shared" si="28"/>
        <v>2</v>
      </c>
      <c r="I73" s="36">
        <v>6313</v>
      </c>
      <c r="J73" s="153">
        <f t="shared" si="29"/>
        <v>-6311</v>
      </c>
      <c r="K73" s="164"/>
      <c r="L73" s="75">
        <f t="shared" si="5"/>
        <v>0</v>
      </c>
      <c r="M73" s="164"/>
      <c r="N73" s="75">
        <f t="shared" si="6"/>
        <v>0</v>
      </c>
      <c r="O73" s="164">
        <v>1</v>
      </c>
      <c r="P73" s="75">
        <f t="shared" si="30"/>
        <v>1</v>
      </c>
      <c r="Q73" s="164"/>
      <c r="R73" s="75">
        <f t="shared" si="31"/>
        <v>0</v>
      </c>
      <c r="S73" s="225">
        <v>1</v>
      </c>
      <c r="T73" s="236">
        <f>ROUND(S73*$G73,0)-1</f>
        <v>0</v>
      </c>
      <c r="U73" s="76">
        <f t="shared" si="9"/>
        <v>2</v>
      </c>
      <c r="V73" s="77">
        <f t="shared" si="10"/>
        <v>1</v>
      </c>
      <c r="W73" s="78">
        <f t="shared" si="11"/>
        <v>0</v>
      </c>
      <c r="X73" s="79">
        <f t="shared" si="12"/>
        <v>1</v>
      </c>
      <c r="Z73" s="205">
        <f>IFERROR(VLOOKUP(A73,'[1]КС-2 (3)'!$B$35:$H$105,5,0),0)</f>
        <v>1</v>
      </c>
      <c r="AA73" s="204">
        <f t="shared" si="13"/>
        <v>0</v>
      </c>
    </row>
    <row r="74" spans="1:27" ht="27.6" x14ac:dyDescent="0.3">
      <c r="A74" s="17">
        <v>45</v>
      </c>
      <c r="B74" s="4" t="s">
        <v>48</v>
      </c>
      <c r="C74" s="2" t="s">
        <v>12</v>
      </c>
      <c r="D74" s="127">
        <v>2</v>
      </c>
      <c r="E74" s="141"/>
      <c r="F74" s="65">
        <f t="shared" si="27"/>
        <v>2</v>
      </c>
      <c r="G74" s="111">
        <v>1</v>
      </c>
      <c r="H74" s="66">
        <f t="shared" si="28"/>
        <v>2</v>
      </c>
      <c r="I74" s="36">
        <v>6602</v>
      </c>
      <c r="J74" s="153">
        <f t="shared" si="29"/>
        <v>-6600</v>
      </c>
      <c r="K74" s="164"/>
      <c r="L74" s="75">
        <f t="shared" si="5"/>
        <v>0</v>
      </c>
      <c r="M74" s="164"/>
      <c r="N74" s="75">
        <f t="shared" si="6"/>
        <v>0</v>
      </c>
      <c r="O74" s="164"/>
      <c r="P74" s="75">
        <f t="shared" si="30"/>
        <v>0</v>
      </c>
      <c r="Q74" s="164"/>
      <c r="R74" s="75">
        <f t="shared" si="31"/>
        <v>0</v>
      </c>
      <c r="S74" s="225">
        <v>2</v>
      </c>
      <c r="T74" s="75">
        <f t="shared" si="31"/>
        <v>2</v>
      </c>
      <c r="U74" s="76">
        <f t="shared" ref="U74:U137" si="32">K74+M74+O74+Q74+S74</f>
        <v>2</v>
      </c>
      <c r="V74" s="77">
        <f t="shared" ref="V74:V137" si="33">L74+N74+P74+R74+T74</f>
        <v>2</v>
      </c>
      <c r="W74" s="78">
        <f t="shared" si="11"/>
        <v>0</v>
      </c>
      <c r="X74" s="79">
        <f t="shared" si="12"/>
        <v>0</v>
      </c>
      <c r="Z74" s="205">
        <f>IFERROR(VLOOKUP(A74,'[1]КС-2 (3)'!$B$35:$H$105,5,0),0)</f>
        <v>0</v>
      </c>
      <c r="AA74" s="204">
        <f t="shared" si="13"/>
        <v>0</v>
      </c>
    </row>
    <row r="75" spans="1:27" ht="27.6" x14ac:dyDescent="0.3">
      <c r="A75" s="17">
        <v>46</v>
      </c>
      <c r="B75" s="4" t="s">
        <v>49</v>
      </c>
      <c r="C75" s="2" t="s">
        <v>12</v>
      </c>
      <c r="D75" s="127">
        <v>5</v>
      </c>
      <c r="E75" s="141"/>
      <c r="F75" s="65">
        <f t="shared" si="27"/>
        <v>5</v>
      </c>
      <c r="G75" s="111">
        <v>1</v>
      </c>
      <c r="H75" s="66">
        <f t="shared" si="28"/>
        <v>5</v>
      </c>
      <c r="I75" s="36">
        <v>16507</v>
      </c>
      <c r="J75" s="153">
        <f t="shared" si="29"/>
        <v>-16502</v>
      </c>
      <c r="K75" s="164"/>
      <c r="L75" s="75">
        <f t="shared" si="5"/>
        <v>0</v>
      </c>
      <c r="M75" s="164"/>
      <c r="N75" s="75">
        <f t="shared" si="6"/>
        <v>0</v>
      </c>
      <c r="O75" s="164"/>
      <c r="P75" s="75">
        <f t="shared" si="30"/>
        <v>0</v>
      </c>
      <c r="Q75" s="164"/>
      <c r="R75" s="75">
        <f t="shared" si="31"/>
        <v>0</v>
      </c>
      <c r="S75" s="225">
        <v>3</v>
      </c>
      <c r="T75" s="75">
        <f t="shared" si="31"/>
        <v>3</v>
      </c>
      <c r="U75" s="76">
        <f t="shared" si="32"/>
        <v>3</v>
      </c>
      <c r="V75" s="77">
        <f t="shared" si="33"/>
        <v>3</v>
      </c>
      <c r="W75" s="78">
        <f t="shared" si="11"/>
        <v>2</v>
      </c>
      <c r="X75" s="79">
        <f t="shared" si="12"/>
        <v>2</v>
      </c>
      <c r="Z75" s="205">
        <f>IFERROR(VLOOKUP(A75,'[1]КС-2 (3)'!$B$35:$H$105,5,0),0)</f>
        <v>0</v>
      </c>
      <c r="AA75" s="204">
        <f t="shared" si="13"/>
        <v>0</v>
      </c>
    </row>
    <row r="76" spans="1:27" ht="27.6" x14ac:dyDescent="0.3">
      <c r="A76" s="17">
        <v>47</v>
      </c>
      <c r="B76" s="4" t="s">
        <v>5</v>
      </c>
      <c r="C76" s="2" t="s">
        <v>12</v>
      </c>
      <c r="D76" s="127">
        <v>6</v>
      </c>
      <c r="E76" s="141"/>
      <c r="F76" s="65">
        <f t="shared" si="27"/>
        <v>6</v>
      </c>
      <c r="G76" s="111">
        <v>1</v>
      </c>
      <c r="H76" s="66">
        <f t="shared" si="28"/>
        <v>6</v>
      </c>
      <c r="I76" s="36">
        <v>17441</v>
      </c>
      <c r="J76" s="153">
        <f t="shared" si="29"/>
        <v>-17435</v>
      </c>
      <c r="K76" s="164"/>
      <c r="L76" s="75">
        <f t="shared" si="5"/>
        <v>0</v>
      </c>
      <c r="M76" s="164"/>
      <c r="N76" s="75">
        <f t="shared" si="6"/>
        <v>0</v>
      </c>
      <c r="O76" s="164"/>
      <c r="P76" s="75">
        <f t="shared" si="30"/>
        <v>0</v>
      </c>
      <c r="Q76" s="164"/>
      <c r="R76" s="75">
        <f t="shared" si="31"/>
        <v>0</v>
      </c>
      <c r="S76" s="225">
        <v>1</v>
      </c>
      <c r="T76" s="75">
        <f t="shared" si="31"/>
        <v>1</v>
      </c>
      <c r="U76" s="76">
        <f t="shared" si="32"/>
        <v>1</v>
      </c>
      <c r="V76" s="77">
        <f t="shared" si="33"/>
        <v>1</v>
      </c>
      <c r="W76" s="78">
        <f t="shared" si="11"/>
        <v>5</v>
      </c>
      <c r="X76" s="79">
        <f t="shared" si="12"/>
        <v>5</v>
      </c>
      <c r="Z76" s="205">
        <f>IFERROR(VLOOKUP(A76,'[1]КС-2 (3)'!$B$35:$H$105,5,0),0)</f>
        <v>0</v>
      </c>
      <c r="AA76" s="204">
        <f t="shared" si="13"/>
        <v>0</v>
      </c>
    </row>
    <row r="77" spans="1:27" ht="27.6" x14ac:dyDescent="0.3">
      <c r="A77" s="17">
        <v>48</v>
      </c>
      <c r="B77" s="4" t="s">
        <v>18</v>
      </c>
      <c r="C77" s="2" t="s">
        <v>12</v>
      </c>
      <c r="D77" s="127">
        <v>18</v>
      </c>
      <c r="E77" s="141"/>
      <c r="F77" s="65">
        <f t="shared" si="27"/>
        <v>18</v>
      </c>
      <c r="G77" s="111">
        <v>1</v>
      </c>
      <c r="H77" s="66">
        <f t="shared" si="28"/>
        <v>18</v>
      </c>
      <c r="I77" s="36">
        <v>52320</v>
      </c>
      <c r="J77" s="153">
        <f t="shared" si="29"/>
        <v>-52302</v>
      </c>
      <c r="K77" s="164"/>
      <c r="L77" s="75">
        <f t="shared" si="5"/>
        <v>0</v>
      </c>
      <c r="M77" s="164"/>
      <c r="N77" s="75">
        <f t="shared" si="6"/>
        <v>0</v>
      </c>
      <c r="O77" s="164">
        <v>12</v>
      </c>
      <c r="P77" s="75">
        <f t="shared" si="30"/>
        <v>12</v>
      </c>
      <c r="Q77" s="164"/>
      <c r="R77" s="75">
        <f t="shared" si="31"/>
        <v>0</v>
      </c>
      <c r="S77" s="225">
        <v>6</v>
      </c>
      <c r="T77" s="75">
        <f t="shared" si="31"/>
        <v>6</v>
      </c>
      <c r="U77" s="76">
        <f t="shared" si="32"/>
        <v>18</v>
      </c>
      <c r="V77" s="77">
        <f t="shared" si="33"/>
        <v>18</v>
      </c>
      <c r="W77" s="78">
        <f t="shared" si="11"/>
        <v>0</v>
      </c>
      <c r="X77" s="79">
        <f t="shared" si="12"/>
        <v>0</v>
      </c>
      <c r="Z77" s="205">
        <f>IFERROR(VLOOKUP(A77,'[1]КС-2 (3)'!$B$35:$H$105,5,0),0)</f>
        <v>12</v>
      </c>
      <c r="AA77" s="204">
        <f t="shared" ref="AA77:AA140" si="34">Z77-O77</f>
        <v>0</v>
      </c>
    </row>
    <row r="78" spans="1:27" ht="27.6" x14ac:dyDescent="0.3">
      <c r="A78" s="17">
        <v>49</v>
      </c>
      <c r="B78" s="4" t="s">
        <v>52</v>
      </c>
      <c r="C78" s="2" t="s">
        <v>12</v>
      </c>
      <c r="D78" s="127">
        <v>1</v>
      </c>
      <c r="E78" s="141"/>
      <c r="F78" s="65">
        <f t="shared" si="27"/>
        <v>1</v>
      </c>
      <c r="G78" s="111">
        <v>1</v>
      </c>
      <c r="H78" s="66">
        <f t="shared" si="28"/>
        <v>1</v>
      </c>
      <c r="I78" s="36">
        <v>4102</v>
      </c>
      <c r="J78" s="153">
        <f t="shared" si="29"/>
        <v>-4101</v>
      </c>
      <c r="K78" s="164"/>
      <c r="L78" s="75">
        <f t="shared" si="5"/>
        <v>0</v>
      </c>
      <c r="M78" s="164"/>
      <c r="N78" s="75">
        <f t="shared" si="6"/>
        <v>0</v>
      </c>
      <c r="O78" s="164">
        <v>1</v>
      </c>
      <c r="P78" s="75">
        <f t="shared" si="30"/>
        <v>1</v>
      </c>
      <c r="Q78" s="164"/>
      <c r="R78" s="75">
        <f t="shared" si="31"/>
        <v>0</v>
      </c>
      <c r="S78" s="225"/>
      <c r="T78" s="75">
        <f t="shared" si="31"/>
        <v>0</v>
      </c>
      <c r="U78" s="76">
        <f t="shared" si="32"/>
        <v>1</v>
      </c>
      <c r="V78" s="77">
        <f t="shared" si="33"/>
        <v>1</v>
      </c>
      <c r="W78" s="78">
        <f t="shared" si="11"/>
        <v>0</v>
      </c>
      <c r="X78" s="79">
        <f t="shared" si="12"/>
        <v>0</v>
      </c>
      <c r="Z78" s="205">
        <f>IFERROR(VLOOKUP(A78,'[1]КС-2 (3)'!$B$35:$H$105,5,0),0)</f>
        <v>1</v>
      </c>
      <c r="AA78" s="204">
        <f t="shared" si="34"/>
        <v>0</v>
      </c>
    </row>
    <row r="79" spans="1:27" ht="27.6" x14ac:dyDescent="0.3">
      <c r="A79" s="17">
        <v>50</v>
      </c>
      <c r="B79" s="4" t="s">
        <v>425</v>
      </c>
      <c r="C79" s="2" t="s">
        <v>12</v>
      </c>
      <c r="D79" s="127">
        <v>13</v>
      </c>
      <c r="E79" s="141"/>
      <c r="F79" s="65">
        <f t="shared" si="27"/>
        <v>13</v>
      </c>
      <c r="G79" s="111">
        <v>1</v>
      </c>
      <c r="H79" s="66">
        <f t="shared" si="28"/>
        <v>13</v>
      </c>
      <c r="I79" s="36">
        <v>53315</v>
      </c>
      <c r="J79" s="153">
        <f t="shared" si="29"/>
        <v>-53302</v>
      </c>
      <c r="K79" s="164"/>
      <c r="L79" s="75">
        <f t="shared" si="5"/>
        <v>0</v>
      </c>
      <c r="M79" s="164"/>
      <c r="N79" s="75">
        <f t="shared" si="6"/>
        <v>0</v>
      </c>
      <c r="O79" s="164">
        <v>13</v>
      </c>
      <c r="P79" s="75">
        <f t="shared" si="30"/>
        <v>13</v>
      </c>
      <c r="Q79" s="164"/>
      <c r="R79" s="75">
        <f t="shared" si="31"/>
        <v>0</v>
      </c>
      <c r="S79" s="225"/>
      <c r="T79" s="75">
        <f t="shared" si="31"/>
        <v>0</v>
      </c>
      <c r="U79" s="76">
        <f t="shared" si="32"/>
        <v>13</v>
      </c>
      <c r="V79" s="77">
        <f t="shared" si="33"/>
        <v>13</v>
      </c>
      <c r="W79" s="78">
        <f t="shared" si="11"/>
        <v>0</v>
      </c>
      <c r="X79" s="79">
        <f t="shared" si="12"/>
        <v>0</v>
      </c>
      <c r="Z79" s="205">
        <f>IFERROR(VLOOKUP(A79,'[1]КС-2 (3)'!$B$35:$H$105,5,0),0)</f>
        <v>13</v>
      </c>
      <c r="AA79" s="204">
        <f t="shared" si="34"/>
        <v>0</v>
      </c>
    </row>
    <row r="80" spans="1:27" ht="27.6" x14ac:dyDescent="0.3">
      <c r="A80" s="17">
        <v>51</v>
      </c>
      <c r="B80" s="4" t="s">
        <v>51</v>
      </c>
      <c r="C80" s="2" t="s">
        <v>12</v>
      </c>
      <c r="D80" s="127">
        <v>2</v>
      </c>
      <c r="E80" s="141"/>
      <c r="F80" s="65">
        <f t="shared" si="27"/>
        <v>2</v>
      </c>
      <c r="G80" s="111">
        <v>1</v>
      </c>
      <c r="H80" s="66">
        <f t="shared" si="28"/>
        <v>2</v>
      </c>
      <c r="I80" s="36">
        <v>8202</v>
      </c>
      <c r="J80" s="153">
        <f t="shared" si="29"/>
        <v>-8200</v>
      </c>
      <c r="K80" s="164"/>
      <c r="L80" s="75">
        <f t="shared" si="5"/>
        <v>0</v>
      </c>
      <c r="M80" s="164"/>
      <c r="N80" s="75">
        <f t="shared" si="6"/>
        <v>0</v>
      </c>
      <c r="O80" s="164">
        <v>2</v>
      </c>
      <c r="P80" s="75">
        <f t="shared" si="30"/>
        <v>2</v>
      </c>
      <c r="Q80" s="164"/>
      <c r="R80" s="75">
        <f t="shared" si="31"/>
        <v>0</v>
      </c>
      <c r="S80" s="225"/>
      <c r="T80" s="75">
        <f t="shared" si="31"/>
        <v>0</v>
      </c>
      <c r="U80" s="76">
        <f t="shared" si="32"/>
        <v>2</v>
      </c>
      <c r="V80" s="77">
        <f t="shared" si="33"/>
        <v>2</v>
      </c>
      <c r="W80" s="78">
        <f t="shared" si="11"/>
        <v>0</v>
      </c>
      <c r="X80" s="79">
        <f t="shared" si="12"/>
        <v>0</v>
      </c>
      <c r="Z80" s="205">
        <f>IFERROR(VLOOKUP(A80,'[1]КС-2 (3)'!$B$35:$H$105,5,0),0)</f>
        <v>2</v>
      </c>
      <c r="AA80" s="204">
        <f t="shared" si="34"/>
        <v>0</v>
      </c>
    </row>
    <row r="81" spans="1:27" ht="27.6" x14ac:dyDescent="0.3">
      <c r="A81" s="17">
        <v>52</v>
      </c>
      <c r="B81" s="4" t="s">
        <v>54</v>
      </c>
      <c r="C81" s="2" t="s">
        <v>12</v>
      </c>
      <c r="D81" s="127">
        <v>3</v>
      </c>
      <c r="E81" s="141"/>
      <c r="F81" s="65">
        <f t="shared" si="27"/>
        <v>3</v>
      </c>
      <c r="G81" s="111">
        <v>1</v>
      </c>
      <c r="H81" s="66">
        <f t="shared" si="28"/>
        <v>3</v>
      </c>
      <c r="I81" s="36">
        <v>9469</v>
      </c>
      <c r="J81" s="153">
        <f t="shared" si="29"/>
        <v>-9466</v>
      </c>
      <c r="K81" s="164"/>
      <c r="L81" s="75">
        <f t="shared" si="5"/>
        <v>0</v>
      </c>
      <c r="M81" s="164"/>
      <c r="N81" s="75">
        <f t="shared" si="6"/>
        <v>0</v>
      </c>
      <c r="O81" s="164">
        <v>2</v>
      </c>
      <c r="P81" s="75">
        <f t="shared" si="30"/>
        <v>2</v>
      </c>
      <c r="Q81" s="164"/>
      <c r="R81" s="75">
        <f t="shared" si="31"/>
        <v>0</v>
      </c>
      <c r="S81" s="225">
        <v>1</v>
      </c>
      <c r="T81" s="75">
        <f t="shared" si="31"/>
        <v>1</v>
      </c>
      <c r="U81" s="76">
        <f t="shared" si="32"/>
        <v>3</v>
      </c>
      <c r="V81" s="77">
        <f t="shared" si="33"/>
        <v>3</v>
      </c>
      <c r="W81" s="78">
        <f t="shared" si="11"/>
        <v>0</v>
      </c>
      <c r="X81" s="79">
        <f t="shared" si="12"/>
        <v>0</v>
      </c>
      <c r="Z81" s="205">
        <f>IFERROR(VLOOKUP(A81,'[1]КС-2 (3)'!$B$35:$H$105,5,0),0)</f>
        <v>2</v>
      </c>
      <c r="AA81" s="204">
        <f t="shared" si="34"/>
        <v>0</v>
      </c>
    </row>
    <row r="82" spans="1:27" ht="27.6" x14ac:dyDescent="0.3">
      <c r="A82" s="17">
        <v>53</v>
      </c>
      <c r="B82" s="4" t="s">
        <v>53</v>
      </c>
      <c r="C82" s="2" t="s">
        <v>12</v>
      </c>
      <c r="D82" s="127">
        <v>1</v>
      </c>
      <c r="E82" s="141"/>
      <c r="F82" s="65">
        <f t="shared" si="27"/>
        <v>1</v>
      </c>
      <c r="G82" s="111">
        <v>1</v>
      </c>
      <c r="H82" s="66">
        <f t="shared" si="28"/>
        <v>1</v>
      </c>
      <c r="I82" s="36">
        <v>3301</v>
      </c>
      <c r="J82" s="153">
        <f t="shared" si="29"/>
        <v>-3300</v>
      </c>
      <c r="K82" s="164"/>
      <c r="L82" s="75">
        <f t="shared" si="5"/>
        <v>0</v>
      </c>
      <c r="M82" s="164"/>
      <c r="N82" s="75">
        <f t="shared" si="6"/>
        <v>0</v>
      </c>
      <c r="O82" s="164">
        <v>1</v>
      </c>
      <c r="P82" s="75">
        <f t="shared" si="30"/>
        <v>1</v>
      </c>
      <c r="Q82" s="164"/>
      <c r="R82" s="75">
        <f t="shared" si="31"/>
        <v>0</v>
      </c>
      <c r="S82" s="225"/>
      <c r="T82" s="75">
        <f t="shared" si="31"/>
        <v>0</v>
      </c>
      <c r="U82" s="76">
        <f t="shared" si="32"/>
        <v>1</v>
      </c>
      <c r="V82" s="77">
        <f t="shared" si="33"/>
        <v>1</v>
      </c>
      <c r="W82" s="78">
        <f t="shared" si="11"/>
        <v>0</v>
      </c>
      <c r="X82" s="79">
        <f t="shared" si="12"/>
        <v>0</v>
      </c>
      <c r="Z82" s="205">
        <f>IFERROR(VLOOKUP(A82,'[1]КС-2 (3)'!$B$35:$H$105,5,0),0)</f>
        <v>1</v>
      </c>
      <c r="AA82" s="204">
        <f t="shared" si="34"/>
        <v>0</v>
      </c>
    </row>
    <row r="83" spans="1:27" ht="27.6" x14ac:dyDescent="0.3">
      <c r="A83" s="17">
        <v>54</v>
      </c>
      <c r="B83" s="4" t="s">
        <v>55</v>
      </c>
      <c r="C83" s="2" t="s">
        <v>12</v>
      </c>
      <c r="D83" s="127">
        <v>2</v>
      </c>
      <c r="E83" s="141"/>
      <c r="F83" s="65">
        <f t="shared" si="27"/>
        <v>2</v>
      </c>
      <c r="G83" s="111">
        <v>1</v>
      </c>
      <c r="H83" s="66">
        <f t="shared" si="28"/>
        <v>2</v>
      </c>
      <c r="I83" s="36">
        <v>6602</v>
      </c>
      <c r="J83" s="153">
        <f t="shared" si="29"/>
        <v>-6600</v>
      </c>
      <c r="K83" s="164"/>
      <c r="L83" s="75">
        <f t="shared" ref="L83:L150" si="35">ROUND(K83*$G83,0)</f>
        <v>0</v>
      </c>
      <c r="M83" s="164"/>
      <c r="N83" s="75">
        <f t="shared" ref="N83:N150" si="36">ROUND(M83*$G83,0)</f>
        <v>0</v>
      </c>
      <c r="O83" s="164">
        <v>1</v>
      </c>
      <c r="P83" s="75">
        <f t="shared" si="30"/>
        <v>1</v>
      </c>
      <c r="Q83" s="164"/>
      <c r="R83" s="75">
        <f t="shared" si="31"/>
        <v>0</v>
      </c>
      <c r="S83" s="225">
        <v>1</v>
      </c>
      <c r="T83" s="75">
        <f t="shared" si="31"/>
        <v>1</v>
      </c>
      <c r="U83" s="76">
        <f t="shared" si="32"/>
        <v>2</v>
      </c>
      <c r="V83" s="77">
        <f t="shared" si="33"/>
        <v>2</v>
      </c>
      <c r="W83" s="78">
        <f t="shared" ref="W83:W150" si="37">F83-U83</f>
        <v>0</v>
      </c>
      <c r="X83" s="79">
        <f t="shared" ref="X83:X150" si="38">H83-V83</f>
        <v>0</v>
      </c>
      <c r="Z83" s="205">
        <f>IFERROR(VLOOKUP(A83,'[1]КС-2 (3)'!$B$35:$H$105,5,0),0)</f>
        <v>1</v>
      </c>
      <c r="AA83" s="204">
        <f t="shared" si="34"/>
        <v>0</v>
      </c>
    </row>
    <row r="84" spans="1:27" ht="27.6" x14ac:dyDescent="0.3">
      <c r="A84" s="17">
        <v>55</v>
      </c>
      <c r="B84" s="4" t="s">
        <v>40</v>
      </c>
      <c r="C84" s="2" t="s">
        <v>12</v>
      </c>
      <c r="D84" s="127">
        <v>3</v>
      </c>
      <c r="E84" s="141"/>
      <c r="F84" s="65">
        <f t="shared" si="27"/>
        <v>3</v>
      </c>
      <c r="G84" s="111">
        <v>1</v>
      </c>
      <c r="H84" s="66">
        <f t="shared" si="28"/>
        <v>3</v>
      </c>
      <c r="I84" s="36">
        <v>9469</v>
      </c>
      <c r="J84" s="153">
        <f t="shared" si="29"/>
        <v>-9466</v>
      </c>
      <c r="K84" s="164"/>
      <c r="L84" s="75">
        <f t="shared" si="35"/>
        <v>0</v>
      </c>
      <c r="M84" s="164"/>
      <c r="N84" s="75">
        <f t="shared" si="36"/>
        <v>0</v>
      </c>
      <c r="O84" s="164">
        <v>2</v>
      </c>
      <c r="P84" s="75">
        <f t="shared" si="30"/>
        <v>2</v>
      </c>
      <c r="Q84" s="164"/>
      <c r="R84" s="75">
        <f t="shared" si="31"/>
        <v>0</v>
      </c>
      <c r="S84" s="225">
        <v>1</v>
      </c>
      <c r="T84" s="75">
        <f t="shared" si="31"/>
        <v>1</v>
      </c>
      <c r="U84" s="76">
        <f t="shared" si="32"/>
        <v>3</v>
      </c>
      <c r="V84" s="77">
        <f t="shared" si="33"/>
        <v>3</v>
      </c>
      <c r="W84" s="78">
        <f t="shared" si="37"/>
        <v>0</v>
      </c>
      <c r="X84" s="79">
        <f t="shared" si="38"/>
        <v>0</v>
      </c>
      <c r="Z84" s="205">
        <f>IFERROR(VLOOKUP(A84,'[1]КС-2 (3)'!$B$35:$H$105,5,0),0)</f>
        <v>2</v>
      </c>
      <c r="AA84" s="204">
        <f t="shared" si="34"/>
        <v>0</v>
      </c>
    </row>
    <row r="85" spans="1:27" ht="27.6" x14ac:dyDescent="0.3">
      <c r="A85" s="17">
        <v>56</v>
      </c>
      <c r="B85" s="4" t="s">
        <v>57</v>
      </c>
      <c r="C85" s="2" t="s">
        <v>12</v>
      </c>
      <c r="D85" s="130">
        <v>2</v>
      </c>
      <c r="E85" s="144"/>
      <c r="F85" s="65">
        <f t="shared" si="27"/>
        <v>2</v>
      </c>
      <c r="G85" s="111">
        <v>1</v>
      </c>
      <c r="H85" s="66">
        <f t="shared" si="28"/>
        <v>2</v>
      </c>
      <c r="I85" s="36">
        <v>7595</v>
      </c>
      <c r="J85" s="153">
        <f t="shared" si="29"/>
        <v>-7593</v>
      </c>
      <c r="K85" s="164"/>
      <c r="L85" s="75">
        <f t="shared" si="35"/>
        <v>0</v>
      </c>
      <c r="M85" s="164"/>
      <c r="N85" s="75">
        <f t="shared" si="36"/>
        <v>0</v>
      </c>
      <c r="O85" s="164">
        <v>1</v>
      </c>
      <c r="P85" s="75">
        <f t="shared" si="30"/>
        <v>1</v>
      </c>
      <c r="Q85" s="164"/>
      <c r="R85" s="75">
        <f t="shared" si="31"/>
        <v>0</v>
      </c>
      <c r="S85" s="225">
        <v>1</v>
      </c>
      <c r="T85" s="236">
        <f>ROUND(S85*$G85,0)-1</f>
        <v>0</v>
      </c>
      <c r="U85" s="76">
        <f t="shared" si="32"/>
        <v>2</v>
      </c>
      <c r="V85" s="77">
        <f t="shared" si="33"/>
        <v>1</v>
      </c>
      <c r="W85" s="78">
        <f t="shared" si="37"/>
        <v>0</v>
      </c>
      <c r="X85" s="79">
        <f t="shared" si="38"/>
        <v>1</v>
      </c>
      <c r="Z85" s="205">
        <f>IFERROR(VLOOKUP(A85,'[1]КС-2 (3)'!$B$35:$H$105,5,0),0)</f>
        <v>1</v>
      </c>
      <c r="AA85" s="204">
        <f t="shared" si="34"/>
        <v>0</v>
      </c>
    </row>
    <row r="86" spans="1:27" ht="27.6" x14ac:dyDescent="0.3">
      <c r="A86" s="17">
        <v>57</v>
      </c>
      <c r="B86" s="4" t="s">
        <v>42</v>
      </c>
      <c r="C86" s="2" t="s">
        <v>12</v>
      </c>
      <c r="D86" s="130">
        <v>46</v>
      </c>
      <c r="E86" s="144"/>
      <c r="F86" s="65">
        <f t="shared" si="27"/>
        <v>46</v>
      </c>
      <c r="G86" s="111">
        <v>1</v>
      </c>
      <c r="H86" s="66">
        <f t="shared" si="28"/>
        <v>46</v>
      </c>
      <c r="I86" s="36">
        <v>174662</v>
      </c>
      <c r="J86" s="153">
        <f t="shared" si="29"/>
        <v>-174616</v>
      </c>
      <c r="K86" s="164"/>
      <c r="L86" s="75">
        <f t="shared" si="35"/>
        <v>0</v>
      </c>
      <c r="M86" s="164"/>
      <c r="N86" s="75">
        <f t="shared" si="36"/>
        <v>0</v>
      </c>
      <c r="O86" s="164">
        <v>28</v>
      </c>
      <c r="P86" s="75">
        <f t="shared" si="30"/>
        <v>28</v>
      </c>
      <c r="Q86" s="164"/>
      <c r="R86" s="75">
        <f t="shared" si="31"/>
        <v>0</v>
      </c>
      <c r="S86" s="225">
        <v>18</v>
      </c>
      <c r="T86" s="75">
        <f t="shared" si="31"/>
        <v>18</v>
      </c>
      <c r="U86" s="76">
        <f t="shared" si="32"/>
        <v>46</v>
      </c>
      <c r="V86" s="77">
        <f t="shared" si="33"/>
        <v>46</v>
      </c>
      <c r="W86" s="78">
        <f t="shared" si="37"/>
        <v>0</v>
      </c>
      <c r="X86" s="79">
        <f t="shared" si="38"/>
        <v>0</v>
      </c>
      <c r="Z86" s="205">
        <f>IFERROR(VLOOKUP(A86,'[1]КС-2 (3)'!$B$35:$H$105,5,0),0)</f>
        <v>28</v>
      </c>
      <c r="AA86" s="204">
        <f t="shared" si="34"/>
        <v>0</v>
      </c>
    </row>
    <row r="87" spans="1:27" ht="27.6" x14ac:dyDescent="0.3">
      <c r="A87" s="17">
        <v>58</v>
      </c>
      <c r="B87" s="4" t="s">
        <v>43</v>
      </c>
      <c r="C87" s="2" t="s">
        <v>12</v>
      </c>
      <c r="D87" s="130">
        <v>20</v>
      </c>
      <c r="E87" s="144"/>
      <c r="F87" s="65">
        <f t="shared" si="27"/>
        <v>20</v>
      </c>
      <c r="G87" s="111">
        <v>1</v>
      </c>
      <c r="H87" s="66">
        <f t="shared" si="28"/>
        <v>20</v>
      </c>
      <c r="I87" s="36">
        <v>72420</v>
      </c>
      <c r="J87" s="153">
        <f t="shared" si="29"/>
        <v>-72400</v>
      </c>
      <c r="K87" s="164"/>
      <c r="L87" s="75">
        <f t="shared" si="35"/>
        <v>0</v>
      </c>
      <c r="M87" s="164"/>
      <c r="N87" s="75">
        <f t="shared" si="36"/>
        <v>0</v>
      </c>
      <c r="O87" s="164">
        <v>10</v>
      </c>
      <c r="P87" s="75">
        <f t="shared" si="30"/>
        <v>10</v>
      </c>
      <c r="Q87" s="164"/>
      <c r="R87" s="75">
        <f t="shared" si="31"/>
        <v>0</v>
      </c>
      <c r="S87" s="225">
        <v>10</v>
      </c>
      <c r="T87" s="75">
        <f t="shared" si="31"/>
        <v>10</v>
      </c>
      <c r="U87" s="76">
        <f t="shared" si="32"/>
        <v>20</v>
      </c>
      <c r="V87" s="77">
        <f t="shared" si="33"/>
        <v>20</v>
      </c>
      <c r="W87" s="78">
        <f t="shared" si="37"/>
        <v>0</v>
      </c>
      <c r="X87" s="79">
        <f t="shared" si="38"/>
        <v>0</v>
      </c>
      <c r="Z87" s="205">
        <f>IFERROR(VLOOKUP(A87,'[1]КС-2 (3)'!$B$35:$H$105,5,0),0)</f>
        <v>10</v>
      </c>
      <c r="AA87" s="204">
        <f t="shared" si="34"/>
        <v>0</v>
      </c>
    </row>
    <row r="88" spans="1:27" ht="27.6" x14ac:dyDescent="0.3">
      <c r="A88" s="17">
        <v>59</v>
      </c>
      <c r="B88" s="4" t="s">
        <v>44</v>
      </c>
      <c r="C88" s="2" t="s">
        <v>12</v>
      </c>
      <c r="D88" s="130">
        <v>10</v>
      </c>
      <c r="E88" s="144"/>
      <c r="F88" s="65">
        <f t="shared" si="27"/>
        <v>10</v>
      </c>
      <c r="G88" s="111">
        <v>1</v>
      </c>
      <c r="H88" s="66">
        <f t="shared" si="28"/>
        <v>10</v>
      </c>
      <c r="I88" s="36">
        <v>36210</v>
      </c>
      <c r="J88" s="153">
        <f t="shared" si="29"/>
        <v>-36200</v>
      </c>
      <c r="K88" s="164"/>
      <c r="L88" s="75">
        <f t="shared" si="35"/>
        <v>0</v>
      </c>
      <c r="M88" s="164"/>
      <c r="N88" s="75">
        <f t="shared" si="36"/>
        <v>0</v>
      </c>
      <c r="O88" s="164">
        <v>9</v>
      </c>
      <c r="P88" s="75">
        <f t="shared" si="30"/>
        <v>9</v>
      </c>
      <c r="Q88" s="164"/>
      <c r="R88" s="75">
        <f t="shared" si="31"/>
        <v>0</v>
      </c>
      <c r="S88" s="225">
        <v>1</v>
      </c>
      <c r="T88" s="75">
        <f t="shared" si="31"/>
        <v>1</v>
      </c>
      <c r="U88" s="76">
        <f t="shared" si="32"/>
        <v>10</v>
      </c>
      <c r="V88" s="77">
        <f t="shared" si="33"/>
        <v>10</v>
      </c>
      <c r="W88" s="78">
        <f t="shared" si="37"/>
        <v>0</v>
      </c>
      <c r="X88" s="79">
        <f t="shared" si="38"/>
        <v>0</v>
      </c>
      <c r="Z88" s="205">
        <f>IFERROR(VLOOKUP(A88,'[1]КС-2 (3)'!$B$35:$H$105,5,0),0)</f>
        <v>9</v>
      </c>
      <c r="AA88" s="204">
        <f t="shared" si="34"/>
        <v>0</v>
      </c>
    </row>
    <row r="89" spans="1:27" ht="27.6" x14ac:dyDescent="0.3">
      <c r="A89" s="17">
        <v>60</v>
      </c>
      <c r="B89" s="4" t="s">
        <v>58</v>
      </c>
      <c r="C89" s="2" t="s">
        <v>12</v>
      </c>
      <c r="D89" s="130">
        <v>4</v>
      </c>
      <c r="E89" s="144"/>
      <c r="F89" s="65">
        <f t="shared" si="27"/>
        <v>4</v>
      </c>
      <c r="G89" s="111">
        <v>1</v>
      </c>
      <c r="H89" s="66">
        <f t="shared" si="28"/>
        <v>4</v>
      </c>
      <c r="I89" s="36">
        <v>14484</v>
      </c>
      <c r="J89" s="153">
        <f t="shared" si="29"/>
        <v>-14480</v>
      </c>
      <c r="K89" s="164"/>
      <c r="L89" s="75">
        <f t="shared" si="35"/>
        <v>0</v>
      </c>
      <c r="M89" s="164"/>
      <c r="N89" s="75">
        <f t="shared" si="36"/>
        <v>0</v>
      </c>
      <c r="O89" s="164">
        <v>2</v>
      </c>
      <c r="P89" s="75">
        <f t="shared" si="30"/>
        <v>2</v>
      </c>
      <c r="Q89" s="164"/>
      <c r="R89" s="75">
        <f t="shared" si="31"/>
        <v>0</v>
      </c>
      <c r="S89" s="225">
        <v>2</v>
      </c>
      <c r="T89" s="75">
        <f t="shared" si="31"/>
        <v>2</v>
      </c>
      <c r="U89" s="76">
        <f t="shared" si="32"/>
        <v>4</v>
      </c>
      <c r="V89" s="77">
        <f t="shared" si="33"/>
        <v>4</v>
      </c>
      <c r="W89" s="78">
        <f t="shared" si="37"/>
        <v>0</v>
      </c>
      <c r="X89" s="79">
        <f t="shared" si="38"/>
        <v>0</v>
      </c>
      <c r="Z89" s="205">
        <f>IFERROR(VLOOKUP(A89,'[1]КС-2 (3)'!$B$35:$H$105,5,0),0)</f>
        <v>2</v>
      </c>
      <c r="AA89" s="204">
        <f t="shared" si="34"/>
        <v>0</v>
      </c>
    </row>
    <row r="90" spans="1:27" ht="27.6" x14ac:dyDescent="0.3">
      <c r="A90" s="17">
        <v>61</v>
      </c>
      <c r="B90" s="4" t="s">
        <v>59</v>
      </c>
      <c r="C90" s="2" t="s">
        <v>12</v>
      </c>
      <c r="D90" s="130">
        <v>3</v>
      </c>
      <c r="E90" s="144"/>
      <c r="F90" s="65">
        <f t="shared" si="27"/>
        <v>3</v>
      </c>
      <c r="G90" s="111">
        <v>1</v>
      </c>
      <c r="H90" s="66">
        <f t="shared" si="28"/>
        <v>3</v>
      </c>
      <c r="I90" s="36">
        <v>11392</v>
      </c>
      <c r="J90" s="153">
        <f t="shared" si="29"/>
        <v>-11389</v>
      </c>
      <c r="K90" s="164"/>
      <c r="L90" s="75">
        <f t="shared" si="35"/>
        <v>0</v>
      </c>
      <c r="M90" s="164"/>
      <c r="N90" s="75">
        <f t="shared" si="36"/>
        <v>0</v>
      </c>
      <c r="O90" s="164"/>
      <c r="P90" s="75">
        <f t="shared" si="30"/>
        <v>0</v>
      </c>
      <c r="Q90" s="164"/>
      <c r="R90" s="75">
        <f t="shared" si="31"/>
        <v>0</v>
      </c>
      <c r="S90" s="225">
        <v>3</v>
      </c>
      <c r="T90" s="75">
        <f t="shared" si="31"/>
        <v>3</v>
      </c>
      <c r="U90" s="76">
        <f t="shared" si="32"/>
        <v>3</v>
      </c>
      <c r="V90" s="77">
        <f t="shared" si="33"/>
        <v>3</v>
      </c>
      <c r="W90" s="78">
        <f t="shared" si="37"/>
        <v>0</v>
      </c>
      <c r="X90" s="79">
        <f t="shared" si="38"/>
        <v>0</v>
      </c>
      <c r="Z90" s="205">
        <f>IFERROR(VLOOKUP(A90,'[1]КС-2 (3)'!$B$35:$H$105,5,0),0)</f>
        <v>0</v>
      </c>
      <c r="AA90" s="204">
        <f t="shared" si="34"/>
        <v>0</v>
      </c>
    </row>
    <row r="91" spans="1:27" ht="27.6" x14ac:dyDescent="0.3">
      <c r="A91" s="17">
        <v>62</v>
      </c>
      <c r="B91" s="4" t="s">
        <v>63</v>
      </c>
      <c r="C91" s="2" t="s">
        <v>12</v>
      </c>
      <c r="D91" s="130">
        <v>9</v>
      </c>
      <c r="E91" s="144"/>
      <c r="F91" s="65">
        <f t="shared" si="27"/>
        <v>9</v>
      </c>
      <c r="G91" s="111">
        <v>1</v>
      </c>
      <c r="H91" s="66">
        <f t="shared" si="28"/>
        <v>9</v>
      </c>
      <c r="I91" s="36">
        <v>32588</v>
      </c>
      <c r="J91" s="153">
        <f t="shared" si="29"/>
        <v>-32579</v>
      </c>
      <c r="K91" s="164"/>
      <c r="L91" s="75">
        <f t="shared" si="35"/>
        <v>0</v>
      </c>
      <c r="M91" s="164"/>
      <c r="N91" s="75">
        <f t="shared" si="36"/>
        <v>0</v>
      </c>
      <c r="O91" s="164">
        <v>6</v>
      </c>
      <c r="P91" s="75">
        <f t="shared" si="30"/>
        <v>6</v>
      </c>
      <c r="Q91" s="164"/>
      <c r="R91" s="75">
        <f t="shared" si="31"/>
        <v>0</v>
      </c>
      <c r="S91" s="225">
        <v>3</v>
      </c>
      <c r="T91" s="75">
        <f t="shared" si="31"/>
        <v>3</v>
      </c>
      <c r="U91" s="76">
        <f t="shared" si="32"/>
        <v>9</v>
      </c>
      <c r="V91" s="77">
        <f t="shared" si="33"/>
        <v>9</v>
      </c>
      <c r="W91" s="78">
        <f t="shared" si="37"/>
        <v>0</v>
      </c>
      <c r="X91" s="79">
        <f t="shared" si="38"/>
        <v>0</v>
      </c>
      <c r="Z91" s="205">
        <f>IFERROR(VLOOKUP(A91,'[1]КС-2 (3)'!$B$35:$H$105,5,0),0)</f>
        <v>6</v>
      </c>
      <c r="AA91" s="204">
        <f t="shared" si="34"/>
        <v>0</v>
      </c>
    </row>
    <row r="92" spans="1:27" ht="27.6" x14ac:dyDescent="0.3">
      <c r="A92" s="17">
        <v>63</v>
      </c>
      <c r="B92" s="4" t="s">
        <v>62</v>
      </c>
      <c r="C92" s="2" t="s">
        <v>12</v>
      </c>
      <c r="D92" s="130">
        <v>3</v>
      </c>
      <c r="E92" s="144"/>
      <c r="F92" s="65">
        <f t="shared" si="27"/>
        <v>3</v>
      </c>
      <c r="G92" s="111">
        <v>1</v>
      </c>
      <c r="H92" s="66">
        <f t="shared" si="28"/>
        <v>3</v>
      </c>
      <c r="I92" s="36">
        <v>10868</v>
      </c>
      <c r="J92" s="153">
        <f t="shared" si="29"/>
        <v>-10865</v>
      </c>
      <c r="K92" s="164"/>
      <c r="L92" s="75">
        <f t="shared" si="35"/>
        <v>0</v>
      </c>
      <c r="M92" s="164"/>
      <c r="N92" s="75">
        <f t="shared" si="36"/>
        <v>0</v>
      </c>
      <c r="O92" s="164">
        <v>1</v>
      </c>
      <c r="P92" s="75">
        <f t="shared" si="30"/>
        <v>1</v>
      </c>
      <c r="Q92" s="164"/>
      <c r="R92" s="75">
        <f t="shared" si="31"/>
        <v>0</v>
      </c>
      <c r="S92" s="225">
        <v>2</v>
      </c>
      <c r="T92" s="75">
        <f t="shared" si="31"/>
        <v>2</v>
      </c>
      <c r="U92" s="76">
        <f t="shared" si="32"/>
        <v>3</v>
      </c>
      <c r="V92" s="77">
        <f t="shared" si="33"/>
        <v>3</v>
      </c>
      <c r="W92" s="78">
        <f t="shared" si="37"/>
        <v>0</v>
      </c>
      <c r="X92" s="79">
        <f t="shared" si="38"/>
        <v>0</v>
      </c>
      <c r="Z92" s="205">
        <f>IFERROR(VLOOKUP(A92,'[1]КС-2 (3)'!$B$35:$H$105,5,0),0)</f>
        <v>1</v>
      </c>
      <c r="AA92" s="204">
        <f t="shared" si="34"/>
        <v>0</v>
      </c>
    </row>
    <row r="93" spans="1:27" ht="27.6" x14ac:dyDescent="0.3">
      <c r="A93" s="17">
        <v>64</v>
      </c>
      <c r="B93" s="4" t="s">
        <v>60</v>
      </c>
      <c r="C93" s="2" t="s">
        <v>12</v>
      </c>
      <c r="D93" s="130">
        <v>5</v>
      </c>
      <c r="E93" s="144"/>
      <c r="F93" s="65">
        <f t="shared" si="27"/>
        <v>5</v>
      </c>
      <c r="G93" s="111">
        <v>1</v>
      </c>
      <c r="H93" s="66">
        <f t="shared" si="28"/>
        <v>5</v>
      </c>
      <c r="I93" s="36">
        <v>18985</v>
      </c>
      <c r="J93" s="153">
        <f t="shared" si="29"/>
        <v>-18980</v>
      </c>
      <c r="K93" s="164"/>
      <c r="L93" s="75">
        <f t="shared" si="35"/>
        <v>0</v>
      </c>
      <c r="M93" s="164"/>
      <c r="N93" s="75">
        <f t="shared" si="36"/>
        <v>0</v>
      </c>
      <c r="O93" s="164">
        <v>3</v>
      </c>
      <c r="P93" s="75">
        <f t="shared" si="30"/>
        <v>3</v>
      </c>
      <c r="Q93" s="164"/>
      <c r="R93" s="75">
        <f t="shared" si="31"/>
        <v>0</v>
      </c>
      <c r="S93" s="225">
        <v>2</v>
      </c>
      <c r="T93" s="75">
        <f t="shared" si="31"/>
        <v>2</v>
      </c>
      <c r="U93" s="76">
        <f t="shared" si="32"/>
        <v>5</v>
      </c>
      <c r="V93" s="77">
        <f t="shared" si="33"/>
        <v>5</v>
      </c>
      <c r="W93" s="78">
        <f t="shared" si="37"/>
        <v>0</v>
      </c>
      <c r="X93" s="79">
        <f t="shared" si="38"/>
        <v>0</v>
      </c>
      <c r="Z93" s="205">
        <f>IFERROR(VLOOKUP(A93,'[1]КС-2 (3)'!$B$35:$H$105,5,0),0)</f>
        <v>3</v>
      </c>
      <c r="AA93" s="204">
        <f t="shared" si="34"/>
        <v>0</v>
      </c>
    </row>
    <row r="94" spans="1:27" ht="27.6" x14ac:dyDescent="0.3">
      <c r="A94" s="17">
        <v>65</v>
      </c>
      <c r="B94" s="4" t="s">
        <v>64</v>
      </c>
      <c r="C94" s="2" t="s">
        <v>12</v>
      </c>
      <c r="D94" s="130">
        <v>1</v>
      </c>
      <c r="E94" s="144"/>
      <c r="F94" s="65">
        <f t="shared" si="27"/>
        <v>1</v>
      </c>
      <c r="G94" s="111">
        <v>1</v>
      </c>
      <c r="H94" s="66">
        <f t="shared" si="28"/>
        <v>1</v>
      </c>
      <c r="I94" s="36">
        <v>3620</v>
      </c>
      <c r="J94" s="153">
        <f t="shared" si="29"/>
        <v>-3619</v>
      </c>
      <c r="K94" s="164"/>
      <c r="L94" s="75">
        <f t="shared" si="35"/>
        <v>0</v>
      </c>
      <c r="M94" s="164"/>
      <c r="N94" s="75">
        <f t="shared" si="36"/>
        <v>0</v>
      </c>
      <c r="O94" s="164"/>
      <c r="P94" s="75">
        <f t="shared" si="30"/>
        <v>0</v>
      </c>
      <c r="Q94" s="164"/>
      <c r="R94" s="75">
        <f t="shared" si="31"/>
        <v>0</v>
      </c>
      <c r="S94" s="225">
        <v>1</v>
      </c>
      <c r="T94" s="75">
        <f t="shared" si="31"/>
        <v>1</v>
      </c>
      <c r="U94" s="76">
        <f t="shared" si="32"/>
        <v>1</v>
      </c>
      <c r="V94" s="77">
        <f t="shared" si="33"/>
        <v>1</v>
      </c>
      <c r="W94" s="78">
        <f t="shared" si="37"/>
        <v>0</v>
      </c>
      <c r="X94" s="79">
        <f t="shared" si="38"/>
        <v>0</v>
      </c>
      <c r="Z94" s="205">
        <f>IFERROR(VLOOKUP(A94,'[1]КС-2 (3)'!$B$35:$H$105,5,0),0)</f>
        <v>0</v>
      </c>
      <c r="AA94" s="204">
        <f t="shared" si="34"/>
        <v>0</v>
      </c>
    </row>
    <row r="95" spans="1:27" ht="27.6" x14ac:dyDescent="0.3">
      <c r="A95" s="17">
        <v>66</v>
      </c>
      <c r="B95" s="4" t="s">
        <v>65</v>
      </c>
      <c r="C95" s="2" t="s">
        <v>12</v>
      </c>
      <c r="D95" s="130">
        <v>25</v>
      </c>
      <c r="E95" s="144"/>
      <c r="F95" s="65">
        <f t="shared" si="27"/>
        <v>25</v>
      </c>
      <c r="G95" s="111">
        <v>1</v>
      </c>
      <c r="H95" s="66">
        <f t="shared" si="28"/>
        <v>25</v>
      </c>
      <c r="I95" s="36">
        <v>136176</v>
      </c>
      <c r="J95" s="153">
        <f t="shared" si="29"/>
        <v>-136151</v>
      </c>
      <c r="K95" s="164"/>
      <c r="L95" s="75">
        <f t="shared" si="35"/>
        <v>0</v>
      </c>
      <c r="M95" s="164"/>
      <c r="N95" s="75">
        <f t="shared" si="36"/>
        <v>0</v>
      </c>
      <c r="O95" s="164">
        <v>22</v>
      </c>
      <c r="P95" s="75">
        <f t="shared" si="30"/>
        <v>22</v>
      </c>
      <c r="Q95" s="164"/>
      <c r="R95" s="75">
        <f t="shared" si="31"/>
        <v>0</v>
      </c>
      <c r="S95" s="225">
        <v>3</v>
      </c>
      <c r="T95" s="75">
        <f t="shared" si="31"/>
        <v>3</v>
      </c>
      <c r="U95" s="76">
        <f t="shared" si="32"/>
        <v>25</v>
      </c>
      <c r="V95" s="77">
        <f t="shared" si="33"/>
        <v>25</v>
      </c>
      <c r="W95" s="78">
        <f t="shared" si="37"/>
        <v>0</v>
      </c>
      <c r="X95" s="79">
        <f t="shared" si="38"/>
        <v>0</v>
      </c>
      <c r="Z95" s="205">
        <f>IFERROR(VLOOKUP(A95,'[1]КС-2 (3)'!$B$35:$H$105,5,0),0)</f>
        <v>22</v>
      </c>
      <c r="AA95" s="204">
        <f t="shared" si="34"/>
        <v>0</v>
      </c>
    </row>
    <row r="96" spans="1:27" ht="27.6" x14ac:dyDescent="0.3">
      <c r="A96" s="17">
        <v>67</v>
      </c>
      <c r="B96" s="4" t="s">
        <v>66</v>
      </c>
      <c r="C96" s="2" t="s">
        <v>12</v>
      </c>
      <c r="D96" s="130">
        <v>3</v>
      </c>
      <c r="E96" s="144"/>
      <c r="F96" s="65">
        <f t="shared" si="27"/>
        <v>3</v>
      </c>
      <c r="G96" s="111">
        <v>1</v>
      </c>
      <c r="H96" s="66">
        <f t="shared" si="28"/>
        <v>3</v>
      </c>
      <c r="I96" s="36">
        <v>16342</v>
      </c>
      <c r="J96" s="153">
        <f t="shared" si="29"/>
        <v>-16339</v>
      </c>
      <c r="K96" s="164"/>
      <c r="L96" s="75">
        <f t="shared" si="35"/>
        <v>0</v>
      </c>
      <c r="M96" s="164"/>
      <c r="N96" s="75">
        <f t="shared" si="36"/>
        <v>0</v>
      </c>
      <c r="O96" s="164">
        <v>2</v>
      </c>
      <c r="P96" s="75">
        <f t="shared" si="30"/>
        <v>2</v>
      </c>
      <c r="Q96" s="164"/>
      <c r="R96" s="75">
        <f t="shared" si="31"/>
        <v>0</v>
      </c>
      <c r="S96" s="225">
        <v>1</v>
      </c>
      <c r="T96" s="75">
        <f t="shared" si="31"/>
        <v>1</v>
      </c>
      <c r="U96" s="76">
        <f t="shared" si="32"/>
        <v>3</v>
      </c>
      <c r="V96" s="77">
        <f t="shared" si="33"/>
        <v>3</v>
      </c>
      <c r="W96" s="78">
        <f t="shared" si="37"/>
        <v>0</v>
      </c>
      <c r="X96" s="79">
        <f t="shared" si="38"/>
        <v>0</v>
      </c>
      <c r="Z96" s="205">
        <f>IFERROR(VLOOKUP(A96,'[1]КС-2 (3)'!$B$35:$H$105,5,0),0)</f>
        <v>2</v>
      </c>
      <c r="AA96" s="204">
        <f t="shared" si="34"/>
        <v>0</v>
      </c>
    </row>
    <row r="97" spans="1:27" ht="27.6" x14ac:dyDescent="0.3">
      <c r="A97" s="17">
        <v>68</v>
      </c>
      <c r="B97" s="4" t="s">
        <v>67</v>
      </c>
      <c r="C97" s="2" t="s">
        <v>12</v>
      </c>
      <c r="D97" s="130">
        <v>1</v>
      </c>
      <c r="E97" s="144"/>
      <c r="F97" s="65">
        <f t="shared" si="27"/>
        <v>1</v>
      </c>
      <c r="G97" s="111">
        <v>1</v>
      </c>
      <c r="H97" s="66">
        <f t="shared" si="28"/>
        <v>1</v>
      </c>
      <c r="I97" s="36">
        <v>8068</v>
      </c>
      <c r="J97" s="153">
        <f t="shared" si="29"/>
        <v>-8067</v>
      </c>
      <c r="K97" s="164"/>
      <c r="L97" s="75">
        <f t="shared" si="35"/>
        <v>0</v>
      </c>
      <c r="M97" s="164"/>
      <c r="N97" s="75">
        <f t="shared" si="36"/>
        <v>0</v>
      </c>
      <c r="O97" s="164">
        <v>1</v>
      </c>
      <c r="P97" s="75">
        <f t="shared" si="30"/>
        <v>1</v>
      </c>
      <c r="Q97" s="164"/>
      <c r="R97" s="75">
        <f t="shared" si="31"/>
        <v>0</v>
      </c>
      <c r="S97" s="225"/>
      <c r="T97" s="75">
        <f t="shared" si="31"/>
        <v>0</v>
      </c>
      <c r="U97" s="76">
        <f t="shared" si="32"/>
        <v>1</v>
      </c>
      <c r="V97" s="77">
        <f t="shared" si="33"/>
        <v>1</v>
      </c>
      <c r="W97" s="78">
        <f t="shared" si="37"/>
        <v>0</v>
      </c>
      <c r="X97" s="79">
        <f t="shared" si="38"/>
        <v>0</v>
      </c>
      <c r="Z97" s="205">
        <f>IFERROR(VLOOKUP(A97,'[1]КС-2 (3)'!$B$35:$H$105,5,0),0)</f>
        <v>1</v>
      </c>
      <c r="AA97" s="204">
        <f t="shared" si="34"/>
        <v>0</v>
      </c>
    </row>
    <row r="98" spans="1:27" ht="27.6" x14ac:dyDescent="0.3">
      <c r="A98" s="17">
        <v>69</v>
      </c>
      <c r="B98" s="4" t="s">
        <v>113</v>
      </c>
      <c r="C98" s="2" t="s">
        <v>12</v>
      </c>
      <c r="D98" s="130">
        <v>4</v>
      </c>
      <c r="E98" s="144"/>
      <c r="F98" s="65">
        <f t="shared" si="27"/>
        <v>4</v>
      </c>
      <c r="G98" s="111">
        <v>1</v>
      </c>
      <c r="H98" s="66">
        <f t="shared" si="28"/>
        <v>4</v>
      </c>
      <c r="I98" s="36">
        <v>9649</v>
      </c>
      <c r="J98" s="153">
        <f t="shared" si="29"/>
        <v>-9645</v>
      </c>
      <c r="K98" s="164"/>
      <c r="L98" s="75">
        <f t="shared" si="35"/>
        <v>0</v>
      </c>
      <c r="M98" s="164"/>
      <c r="N98" s="75">
        <f t="shared" si="36"/>
        <v>0</v>
      </c>
      <c r="O98" s="164">
        <v>4</v>
      </c>
      <c r="P98" s="75">
        <f t="shared" si="30"/>
        <v>4</v>
      </c>
      <c r="Q98" s="164"/>
      <c r="R98" s="75">
        <f t="shared" si="31"/>
        <v>0</v>
      </c>
      <c r="S98" s="225"/>
      <c r="T98" s="75">
        <f t="shared" si="31"/>
        <v>0</v>
      </c>
      <c r="U98" s="76">
        <f t="shared" si="32"/>
        <v>4</v>
      </c>
      <c r="V98" s="77">
        <f t="shared" si="33"/>
        <v>4</v>
      </c>
      <c r="W98" s="78">
        <f t="shared" si="37"/>
        <v>0</v>
      </c>
      <c r="X98" s="79">
        <f t="shared" si="38"/>
        <v>0</v>
      </c>
      <c r="Z98" s="205">
        <f>IFERROR(VLOOKUP(A98,'[1]КС-2 (3)'!$B$35:$H$105,5,0),0)</f>
        <v>4</v>
      </c>
      <c r="AA98" s="204">
        <f t="shared" si="34"/>
        <v>0</v>
      </c>
    </row>
    <row r="99" spans="1:27" ht="27.6" x14ac:dyDescent="0.3">
      <c r="A99" s="17">
        <v>70</v>
      </c>
      <c r="B99" s="4" t="s">
        <v>114</v>
      </c>
      <c r="C99" s="2" t="s">
        <v>12</v>
      </c>
      <c r="D99" s="130">
        <v>1</v>
      </c>
      <c r="E99" s="144"/>
      <c r="F99" s="65">
        <f t="shared" si="27"/>
        <v>1</v>
      </c>
      <c r="G99" s="111">
        <v>1</v>
      </c>
      <c r="H99" s="66">
        <f t="shared" si="28"/>
        <v>1</v>
      </c>
      <c r="I99" s="36">
        <v>4102</v>
      </c>
      <c r="J99" s="153">
        <f t="shared" si="29"/>
        <v>-4101</v>
      </c>
      <c r="K99" s="164"/>
      <c r="L99" s="75">
        <f t="shared" si="35"/>
        <v>0</v>
      </c>
      <c r="M99" s="164"/>
      <c r="N99" s="75">
        <f t="shared" si="36"/>
        <v>0</v>
      </c>
      <c r="O99" s="164">
        <v>1</v>
      </c>
      <c r="P99" s="75">
        <f t="shared" si="30"/>
        <v>1</v>
      </c>
      <c r="Q99" s="164"/>
      <c r="R99" s="75">
        <f t="shared" si="31"/>
        <v>0</v>
      </c>
      <c r="S99" s="225"/>
      <c r="T99" s="75">
        <f t="shared" si="31"/>
        <v>0</v>
      </c>
      <c r="U99" s="76">
        <f t="shared" si="32"/>
        <v>1</v>
      </c>
      <c r="V99" s="77">
        <f t="shared" si="33"/>
        <v>1</v>
      </c>
      <c r="W99" s="78">
        <f t="shared" si="37"/>
        <v>0</v>
      </c>
      <c r="X99" s="79">
        <f t="shared" si="38"/>
        <v>0</v>
      </c>
      <c r="Z99" s="205">
        <f>IFERROR(VLOOKUP(A99,'[1]КС-2 (3)'!$B$35:$H$105,5,0),0)</f>
        <v>1</v>
      </c>
      <c r="AA99" s="204">
        <f t="shared" si="34"/>
        <v>0</v>
      </c>
    </row>
    <row r="100" spans="1:27" ht="27.6" x14ac:dyDescent="0.3">
      <c r="A100" s="17">
        <v>71</v>
      </c>
      <c r="B100" s="4" t="s">
        <v>68</v>
      </c>
      <c r="C100" s="2" t="s">
        <v>12</v>
      </c>
      <c r="D100" s="130">
        <v>4</v>
      </c>
      <c r="E100" s="144"/>
      <c r="F100" s="65">
        <f t="shared" si="27"/>
        <v>4</v>
      </c>
      <c r="G100" s="111">
        <v>1</v>
      </c>
      <c r="H100" s="66">
        <f t="shared" si="28"/>
        <v>4</v>
      </c>
      <c r="I100" s="36">
        <v>16405</v>
      </c>
      <c r="J100" s="153">
        <f t="shared" si="29"/>
        <v>-16401</v>
      </c>
      <c r="K100" s="164"/>
      <c r="L100" s="75">
        <f t="shared" si="35"/>
        <v>0</v>
      </c>
      <c r="M100" s="164"/>
      <c r="N100" s="75">
        <f t="shared" si="36"/>
        <v>0</v>
      </c>
      <c r="O100" s="164">
        <v>3</v>
      </c>
      <c r="P100" s="75">
        <f t="shared" si="30"/>
        <v>3</v>
      </c>
      <c r="Q100" s="164"/>
      <c r="R100" s="75">
        <f t="shared" si="31"/>
        <v>0</v>
      </c>
      <c r="S100" s="225">
        <v>1</v>
      </c>
      <c r="T100" s="75">
        <f t="shared" si="31"/>
        <v>1</v>
      </c>
      <c r="U100" s="76">
        <f t="shared" si="32"/>
        <v>4</v>
      </c>
      <c r="V100" s="77">
        <f t="shared" si="33"/>
        <v>4</v>
      </c>
      <c r="W100" s="78">
        <f t="shared" si="37"/>
        <v>0</v>
      </c>
      <c r="X100" s="79">
        <f t="shared" si="38"/>
        <v>0</v>
      </c>
      <c r="Z100" s="205">
        <f>IFERROR(VLOOKUP(A100,'[1]КС-2 (3)'!$B$35:$H$105,5,0),0)</f>
        <v>3</v>
      </c>
      <c r="AA100" s="204">
        <f t="shared" si="34"/>
        <v>0</v>
      </c>
    </row>
    <row r="101" spans="1:27" ht="27.6" x14ac:dyDescent="0.3">
      <c r="A101" s="17">
        <v>72</v>
      </c>
      <c r="B101" s="4" t="s">
        <v>69</v>
      </c>
      <c r="C101" s="2" t="s">
        <v>12</v>
      </c>
      <c r="D101" s="130">
        <v>1</v>
      </c>
      <c r="E101" s="144"/>
      <c r="F101" s="65">
        <f t="shared" si="27"/>
        <v>1</v>
      </c>
      <c r="G101" s="111">
        <v>1</v>
      </c>
      <c r="H101" s="66">
        <f t="shared" si="28"/>
        <v>1</v>
      </c>
      <c r="I101" s="36">
        <v>2412</v>
      </c>
      <c r="J101" s="153">
        <f t="shared" si="29"/>
        <v>-2411</v>
      </c>
      <c r="K101" s="164"/>
      <c r="L101" s="75">
        <f t="shared" si="35"/>
        <v>0</v>
      </c>
      <c r="M101" s="164"/>
      <c r="N101" s="75">
        <f t="shared" si="36"/>
        <v>0</v>
      </c>
      <c r="O101" s="164">
        <v>1</v>
      </c>
      <c r="P101" s="75">
        <f t="shared" si="30"/>
        <v>1</v>
      </c>
      <c r="Q101" s="164"/>
      <c r="R101" s="75">
        <f t="shared" si="31"/>
        <v>0</v>
      </c>
      <c r="S101" s="225"/>
      <c r="T101" s="75">
        <f t="shared" si="31"/>
        <v>0</v>
      </c>
      <c r="U101" s="76">
        <f t="shared" si="32"/>
        <v>1</v>
      </c>
      <c r="V101" s="77">
        <f t="shared" si="33"/>
        <v>1</v>
      </c>
      <c r="W101" s="78">
        <f t="shared" si="37"/>
        <v>0</v>
      </c>
      <c r="X101" s="79">
        <f t="shared" si="38"/>
        <v>0</v>
      </c>
      <c r="Z101" s="205">
        <f>IFERROR(VLOOKUP(A101,'[1]КС-2 (3)'!$B$35:$H$105,5,0),0)</f>
        <v>1</v>
      </c>
      <c r="AA101" s="204">
        <f t="shared" si="34"/>
        <v>0</v>
      </c>
    </row>
    <row r="102" spans="1:27" ht="27.6" x14ac:dyDescent="0.3">
      <c r="A102" s="17">
        <v>73</v>
      </c>
      <c r="B102" s="4" t="s">
        <v>70</v>
      </c>
      <c r="C102" s="2" t="s">
        <v>12</v>
      </c>
      <c r="D102" s="130">
        <v>6</v>
      </c>
      <c r="E102" s="144"/>
      <c r="F102" s="65">
        <f t="shared" si="27"/>
        <v>6</v>
      </c>
      <c r="G102" s="111">
        <v>1</v>
      </c>
      <c r="H102" s="66">
        <f t="shared" si="28"/>
        <v>6</v>
      </c>
      <c r="I102" s="36">
        <v>14474</v>
      </c>
      <c r="J102" s="153">
        <f t="shared" si="29"/>
        <v>-14468</v>
      </c>
      <c r="K102" s="164"/>
      <c r="L102" s="75">
        <f t="shared" si="35"/>
        <v>0</v>
      </c>
      <c r="M102" s="164"/>
      <c r="N102" s="75">
        <f t="shared" si="36"/>
        <v>0</v>
      </c>
      <c r="O102" s="164">
        <v>4</v>
      </c>
      <c r="P102" s="75">
        <f t="shared" si="30"/>
        <v>4</v>
      </c>
      <c r="Q102" s="164"/>
      <c r="R102" s="75">
        <f t="shared" si="31"/>
        <v>0</v>
      </c>
      <c r="S102" s="225">
        <v>2</v>
      </c>
      <c r="T102" s="75">
        <f t="shared" si="31"/>
        <v>2</v>
      </c>
      <c r="U102" s="76">
        <f t="shared" si="32"/>
        <v>6</v>
      </c>
      <c r="V102" s="77">
        <f t="shared" si="33"/>
        <v>6</v>
      </c>
      <c r="W102" s="78">
        <f t="shared" si="37"/>
        <v>0</v>
      </c>
      <c r="X102" s="79">
        <f t="shared" si="38"/>
        <v>0</v>
      </c>
      <c r="Z102" s="205">
        <f>IFERROR(VLOOKUP(A102,'[1]КС-2 (3)'!$B$35:$H$105,5,0),0)</f>
        <v>4</v>
      </c>
      <c r="AA102" s="204">
        <f t="shared" si="34"/>
        <v>0</v>
      </c>
    </row>
    <row r="103" spans="1:27" ht="27.6" x14ac:dyDescent="0.3">
      <c r="A103" s="17">
        <v>74</v>
      </c>
      <c r="B103" s="4" t="s">
        <v>71</v>
      </c>
      <c r="C103" s="2" t="s">
        <v>12</v>
      </c>
      <c r="D103" s="127">
        <v>14</v>
      </c>
      <c r="E103" s="141"/>
      <c r="F103" s="65">
        <f t="shared" si="27"/>
        <v>14</v>
      </c>
      <c r="G103" s="111">
        <v>1</v>
      </c>
      <c r="H103" s="66">
        <f t="shared" si="28"/>
        <v>14</v>
      </c>
      <c r="I103" s="36">
        <v>57416</v>
      </c>
      <c r="J103" s="153">
        <f t="shared" si="29"/>
        <v>-57402</v>
      </c>
      <c r="K103" s="164"/>
      <c r="L103" s="75">
        <f t="shared" si="35"/>
        <v>0</v>
      </c>
      <c r="M103" s="164"/>
      <c r="N103" s="75">
        <f t="shared" si="36"/>
        <v>0</v>
      </c>
      <c r="O103" s="164">
        <v>3</v>
      </c>
      <c r="P103" s="75">
        <f t="shared" si="30"/>
        <v>3</v>
      </c>
      <c r="Q103" s="164"/>
      <c r="R103" s="75">
        <f t="shared" si="31"/>
        <v>0</v>
      </c>
      <c r="S103" s="225">
        <v>11</v>
      </c>
      <c r="T103" s="75">
        <f t="shared" si="31"/>
        <v>11</v>
      </c>
      <c r="U103" s="76">
        <f t="shared" si="32"/>
        <v>14</v>
      </c>
      <c r="V103" s="77">
        <f t="shared" si="33"/>
        <v>14</v>
      </c>
      <c r="W103" s="78">
        <f t="shared" si="37"/>
        <v>0</v>
      </c>
      <c r="X103" s="79">
        <f t="shared" si="38"/>
        <v>0</v>
      </c>
      <c r="Z103" s="205">
        <f>IFERROR(VLOOKUP(A103,'[1]КС-2 (3)'!$B$35:$H$105,5,0),0)</f>
        <v>3</v>
      </c>
      <c r="AA103" s="204">
        <f t="shared" si="34"/>
        <v>0</v>
      </c>
    </row>
    <row r="104" spans="1:27" ht="27.6" x14ac:dyDescent="0.3">
      <c r="A104" s="17">
        <v>75</v>
      </c>
      <c r="B104" s="4" t="s">
        <v>177</v>
      </c>
      <c r="C104" s="2" t="s">
        <v>12</v>
      </c>
      <c r="D104" s="127">
        <v>1</v>
      </c>
      <c r="E104" s="141"/>
      <c r="F104" s="65">
        <f t="shared" si="27"/>
        <v>1</v>
      </c>
      <c r="G104" s="111">
        <v>1</v>
      </c>
      <c r="H104" s="66">
        <f t="shared" si="28"/>
        <v>1</v>
      </c>
      <c r="I104" s="36">
        <v>8068</v>
      </c>
      <c r="J104" s="153">
        <f t="shared" si="29"/>
        <v>-8067</v>
      </c>
      <c r="K104" s="164"/>
      <c r="L104" s="75">
        <f t="shared" si="35"/>
        <v>0</v>
      </c>
      <c r="M104" s="164"/>
      <c r="N104" s="75">
        <f t="shared" si="36"/>
        <v>0</v>
      </c>
      <c r="O104" s="164"/>
      <c r="P104" s="75">
        <f t="shared" si="30"/>
        <v>0</v>
      </c>
      <c r="Q104" s="164"/>
      <c r="R104" s="75">
        <f t="shared" si="31"/>
        <v>0</v>
      </c>
      <c r="S104" s="225">
        <v>1</v>
      </c>
      <c r="T104" s="75">
        <f t="shared" si="31"/>
        <v>1</v>
      </c>
      <c r="U104" s="76">
        <f t="shared" si="32"/>
        <v>1</v>
      </c>
      <c r="V104" s="77">
        <f t="shared" si="33"/>
        <v>1</v>
      </c>
      <c r="W104" s="78">
        <f t="shared" si="37"/>
        <v>0</v>
      </c>
      <c r="X104" s="79">
        <f t="shared" si="38"/>
        <v>0</v>
      </c>
      <c r="Z104" s="205">
        <f>IFERROR(VLOOKUP(A104,'[1]КС-2 (3)'!$B$35:$H$105,5,0),0)</f>
        <v>0</v>
      </c>
      <c r="AA104" s="204">
        <f t="shared" si="34"/>
        <v>0</v>
      </c>
    </row>
    <row r="105" spans="1:27" ht="27.6" x14ac:dyDescent="0.3">
      <c r="A105" s="17">
        <v>76</v>
      </c>
      <c r="B105" s="4" t="s">
        <v>426</v>
      </c>
      <c r="C105" s="2" t="s">
        <v>12</v>
      </c>
      <c r="D105" s="127">
        <v>16</v>
      </c>
      <c r="E105" s="141"/>
      <c r="F105" s="65">
        <f t="shared" si="27"/>
        <v>16</v>
      </c>
      <c r="G105" s="111">
        <v>1</v>
      </c>
      <c r="H105" s="66">
        <f t="shared" si="28"/>
        <v>16</v>
      </c>
      <c r="I105" s="36">
        <v>129083</v>
      </c>
      <c r="J105" s="153">
        <f t="shared" si="29"/>
        <v>-129067</v>
      </c>
      <c r="K105" s="164"/>
      <c r="L105" s="75">
        <f t="shared" si="35"/>
        <v>0</v>
      </c>
      <c r="M105" s="164"/>
      <c r="N105" s="75">
        <f t="shared" si="36"/>
        <v>0</v>
      </c>
      <c r="O105" s="164">
        <v>15</v>
      </c>
      <c r="P105" s="75">
        <f t="shared" si="30"/>
        <v>15</v>
      </c>
      <c r="Q105" s="164"/>
      <c r="R105" s="75">
        <f t="shared" si="31"/>
        <v>0</v>
      </c>
      <c r="S105" s="225"/>
      <c r="T105" s="75">
        <f t="shared" si="31"/>
        <v>0</v>
      </c>
      <c r="U105" s="76">
        <f t="shared" si="32"/>
        <v>15</v>
      </c>
      <c r="V105" s="77">
        <f t="shared" si="33"/>
        <v>15</v>
      </c>
      <c r="W105" s="78">
        <f t="shared" si="37"/>
        <v>1</v>
      </c>
      <c r="X105" s="79">
        <f t="shared" si="38"/>
        <v>1</v>
      </c>
      <c r="Z105" s="205">
        <f>IFERROR(VLOOKUP(A105,'[1]КС-2 (3)'!$B$35:$H$105,5,0),0)</f>
        <v>15</v>
      </c>
      <c r="AA105" s="204">
        <f t="shared" si="34"/>
        <v>0</v>
      </c>
    </row>
    <row r="106" spans="1:27" ht="27.6" x14ac:dyDescent="0.3">
      <c r="A106" s="17">
        <v>77</v>
      </c>
      <c r="B106" s="4" t="s">
        <v>72</v>
      </c>
      <c r="C106" s="2" t="s">
        <v>12</v>
      </c>
      <c r="D106" s="127">
        <v>4</v>
      </c>
      <c r="E106" s="141"/>
      <c r="F106" s="65">
        <f t="shared" si="27"/>
        <v>4</v>
      </c>
      <c r="G106" s="111">
        <v>1</v>
      </c>
      <c r="H106" s="66">
        <f t="shared" si="28"/>
        <v>4</v>
      </c>
      <c r="I106" s="36">
        <v>16405</v>
      </c>
      <c r="J106" s="153">
        <f t="shared" si="29"/>
        <v>-16401</v>
      </c>
      <c r="K106" s="164"/>
      <c r="L106" s="75">
        <f t="shared" si="35"/>
        <v>0</v>
      </c>
      <c r="M106" s="164"/>
      <c r="N106" s="75">
        <f t="shared" si="36"/>
        <v>0</v>
      </c>
      <c r="O106" s="164"/>
      <c r="P106" s="75">
        <f t="shared" si="30"/>
        <v>0</v>
      </c>
      <c r="Q106" s="164"/>
      <c r="R106" s="75">
        <f t="shared" si="31"/>
        <v>0</v>
      </c>
      <c r="S106" s="225">
        <v>4</v>
      </c>
      <c r="T106" s="75">
        <f t="shared" si="31"/>
        <v>4</v>
      </c>
      <c r="U106" s="76">
        <f t="shared" si="32"/>
        <v>4</v>
      </c>
      <c r="V106" s="77">
        <f t="shared" si="33"/>
        <v>4</v>
      </c>
      <c r="W106" s="78">
        <f t="shared" si="37"/>
        <v>0</v>
      </c>
      <c r="X106" s="79">
        <f t="shared" si="38"/>
        <v>0</v>
      </c>
      <c r="Z106" s="205">
        <f>IFERROR(VLOOKUP(A106,'[1]КС-2 (3)'!$B$35:$H$105,5,0),0)</f>
        <v>0</v>
      </c>
      <c r="AA106" s="204">
        <f t="shared" si="34"/>
        <v>0</v>
      </c>
    </row>
    <row r="107" spans="1:27" ht="27.6" x14ac:dyDescent="0.3">
      <c r="A107" s="17">
        <v>78</v>
      </c>
      <c r="B107" s="4" t="s">
        <v>73</v>
      </c>
      <c r="C107" s="2" t="s">
        <v>12</v>
      </c>
      <c r="D107" s="127">
        <v>1</v>
      </c>
      <c r="E107" s="141"/>
      <c r="F107" s="65">
        <f t="shared" si="27"/>
        <v>1</v>
      </c>
      <c r="G107" s="111">
        <v>1</v>
      </c>
      <c r="H107" s="66">
        <f t="shared" si="28"/>
        <v>1</v>
      </c>
      <c r="I107" s="36">
        <v>6018</v>
      </c>
      <c r="J107" s="153">
        <f t="shared" si="29"/>
        <v>-6017</v>
      </c>
      <c r="K107" s="164"/>
      <c r="L107" s="75">
        <f t="shared" si="35"/>
        <v>0</v>
      </c>
      <c r="M107" s="164"/>
      <c r="N107" s="75">
        <f t="shared" si="36"/>
        <v>0</v>
      </c>
      <c r="O107" s="164">
        <v>1</v>
      </c>
      <c r="P107" s="75">
        <f t="shared" si="30"/>
        <v>1</v>
      </c>
      <c r="Q107" s="164"/>
      <c r="R107" s="75">
        <f t="shared" si="31"/>
        <v>0</v>
      </c>
      <c r="S107" s="225"/>
      <c r="T107" s="75">
        <f t="shared" si="31"/>
        <v>0</v>
      </c>
      <c r="U107" s="76">
        <f t="shared" si="32"/>
        <v>1</v>
      </c>
      <c r="V107" s="77">
        <f t="shared" si="33"/>
        <v>1</v>
      </c>
      <c r="W107" s="78">
        <f t="shared" si="37"/>
        <v>0</v>
      </c>
      <c r="X107" s="79">
        <f t="shared" si="38"/>
        <v>0</v>
      </c>
      <c r="Z107" s="205">
        <f>IFERROR(VLOOKUP(A107,'[1]КС-2 (3)'!$B$35:$H$105,5,0),0)</f>
        <v>1</v>
      </c>
      <c r="AA107" s="204">
        <f t="shared" si="34"/>
        <v>0</v>
      </c>
    </row>
    <row r="108" spans="1:27" ht="27.6" x14ac:dyDescent="0.3">
      <c r="A108" s="17">
        <v>79</v>
      </c>
      <c r="B108" s="4" t="s">
        <v>35</v>
      </c>
      <c r="C108" s="2" t="s">
        <v>12</v>
      </c>
      <c r="D108" s="127">
        <v>2</v>
      </c>
      <c r="E108" s="141"/>
      <c r="F108" s="65">
        <f t="shared" si="27"/>
        <v>2</v>
      </c>
      <c r="G108" s="111">
        <v>1</v>
      </c>
      <c r="H108" s="66">
        <f t="shared" si="28"/>
        <v>2</v>
      </c>
      <c r="I108" s="36">
        <v>8202</v>
      </c>
      <c r="J108" s="153">
        <f t="shared" si="29"/>
        <v>-8200</v>
      </c>
      <c r="K108" s="164"/>
      <c r="L108" s="75">
        <f t="shared" si="35"/>
        <v>0</v>
      </c>
      <c r="M108" s="164"/>
      <c r="N108" s="75">
        <f t="shared" si="36"/>
        <v>0</v>
      </c>
      <c r="O108" s="164">
        <v>1</v>
      </c>
      <c r="P108" s="75">
        <f t="shared" si="30"/>
        <v>1</v>
      </c>
      <c r="Q108" s="164"/>
      <c r="R108" s="75">
        <f t="shared" si="31"/>
        <v>0</v>
      </c>
      <c r="S108" s="225">
        <v>1</v>
      </c>
      <c r="T108" s="75">
        <f t="shared" si="31"/>
        <v>1</v>
      </c>
      <c r="U108" s="76">
        <f t="shared" si="32"/>
        <v>2</v>
      </c>
      <c r="V108" s="77">
        <f t="shared" si="33"/>
        <v>2</v>
      </c>
      <c r="W108" s="78">
        <f t="shared" si="37"/>
        <v>0</v>
      </c>
      <c r="X108" s="79">
        <f t="shared" si="38"/>
        <v>0</v>
      </c>
      <c r="Z108" s="205">
        <f>IFERROR(VLOOKUP(A108,'[1]КС-2 (3)'!$B$35:$H$105,5,0),0)</f>
        <v>1</v>
      </c>
      <c r="AA108" s="204">
        <f t="shared" si="34"/>
        <v>0</v>
      </c>
    </row>
    <row r="109" spans="1:27" ht="27.6" x14ac:dyDescent="0.3">
      <c r="A109" s="17">
        <v>80</v>
      </c>
      <c r="B109" s="4" t="s">
        <v>19</v>
      </c>
      <c r="C109" s="2" t="s">
        <v>12</v>
      </c>
      <c r="D109" s="127">
        <v>5</v>
      </c>
      <c r="E109" s="141"/>
      <c r="F109" s="65">
        <f t="shared" si="27"/>
        <v>5</v>
      </c>
      <c r="G109" s="111">
        <v>1</v>
      </c>
      <c r="H109" s="66">
        <f t="shared" si="28"/>
        <v>5</v>
      </c>
      <c r="I109" s="36">
        <v>11298</v>
      </c>
      <c r="J109" s="153">
        <f t="shared" si="29"/>
        <v>-11293</v>
      </c>
      <c r="K109" s="164"/>
      <c r="L109" s="75">
        <f t="shared" si="35"/>
        <v>0</v>
      </c>
      <c r="M109" s="164"/>
      <c r="N109" s="75">
        <f t="shared" si="36"/>
        <v>0</v>
      </c>
      <c r="O109" s="164">
        <v>5</v>
      </c>
      <c r="P109" s="75">
        <f t="shared" si="30"/>
        <v>5</v>
      </c>
      <c r="Q109" s="164"/>
      <c r="R109" s="75">
        <f t="shared" si="31"/>
        <v>0</v>
      </c>
      <c r="S109" s="225"/>
      <c r="T109" s="75">
        <f t="shared" si="31"/>
        <v>0</v>
      </c>
      <c r="U109" s="76">
        <f t="shared" si="32"/>
        <v>5</v>
      </c>
      <c r="V109" s="77">
        <f t="shared" si="33"/>
        <v>5</v>
      </c>
      <c r="W109" s="78">
        <f t="shared" si="37"/>
        <v>0</v>
      </c>
      <c r="X109" s="79">
        <f t="shared" si="38"/>
        <v>0</v>
      </c>
      <c r="Z109" s="205">
        <f>IFERROR(VLOOKUP(A109,'[1]КС-2 (3)'!$B$35:$H$105,5,0),0)</f>
        <v>5</v>
      </c>
      <c r="AA109" s="204">
        <f t="shared" si="34"/>
        <v>0</v>
      </c>
    </row>
    <row r="110" spans="1:27" ht="27.6" x14ac:dyDescent="0.3">
      <c r="A110" s="17">
        <v>81</v>
      </c>
      <c r="B110" s="4" t="s">
        <v>36</v>
      </c>
      <c r="C110" s="2" t="s">
        <v>12</v>
      </c>
      <c r="D110" s="127">
        <v>5</v>
      </c>
      <c r="E110" s="141"/>
      <c r="F110" s="65">
        <f t="shared" si="27"/>
        <v>5</v>
      </c>
      <c r="G110" s="111">
        <v>1</v>
      </c>
      <c r="H110" s="66">
        <f t="shared" si="28"/>
        <v>5</v>
      </c>
      <c r="I110" s="36">
        <v>11298</v>
      </c>
      <c r="J110" s="153">
        <f t="shared" si="29"/>
        <v>-11293</v>
      </c>
      <c r="K110" s="164"/>
      <c r="L110" s="75">
        <f t="shared" si="35"/>
        <v>0</v>
      </c>
      <c r="M110" s="164"/>
      <c r="N110" s="75">
        <f t="shared" si="36"/>
        <v>0</v>
      </c>
      <c r="O110" s="164">
        <v>5</v>
      </c>
      <c r="P110" s="75">
        <f t="shared" si="30"/>
        <v>5</v>
      </c>
      <c r="Q110" s="164"/>
      <c r="R110" s="75">
        <f t="shared" si="31"/>
        <v>0</v>
      </c>
      <c r="S110" s="225"/>
      <c r="T110" s="75">
        <f t="shared" si="31"/>
        <v>0</v>
      </c>
      <c r="U110" s="76">
        <f t="shared" si="32"/>
        <v>5</v>
      </c>
      <c r="V110" s="77">
        <f t="shared" si="33"/>
        <v>5</v>
      </c>
      <c r="W110" s="78">
        <f t="shared" si="37"/>
        <v>0</v>
      </c>
      <c r="X110" s="79">
        <f t="shared" si="38"/>
        <v>0</v>
      </c>
      <c r="Z110" s="205">
        <f>IFERROR(VLOOKUP(A110,'[1]КС-2 (3)'!$B$35:$H$105,5,0),0)</f>
        <v>5</v>
      </c>
      <c r="AA110" s="204">
        <f t="shared" si="34"/>
        <v>0</v>
      </c>
    </row>
    <row r="111" spans="1:27" ht="27.6" x14ac:dyDescent="0.3">
      <c r="A111" s="17">
        <v>82</v>
      </c>
      <c r="B111" s="4" t="s">
        <v>74</v>
      </c>
      <c r="C111" s="2" t="s">
        <v>12</v>
      </c>
      <c r="D111" s="127">
        <v>1</v>
      </c>
      <c r="E111" s="141"/>
      <c r="F111" s="65">
        <f t="shared" si="27"/>
        <v>1</v>
      </c>
      <c r="G111" s="111">
        <v>1</v>
      </c>
      <c r="H111" s="66">
        <f t="shared" si="28"/>
        <v>1</v>
      </c>
      <c r="I111" s="36">
        <v>2260</v>
      </c>
      <c r="J111" s="153">
        <f t="shared" si="29"/>
        <v>-2259</v>
      </c>
      <c r="K111" s="164"/>
      <c r="L111" s="75">
        <f t="shared" si="35"/>
        <v>0</v>
      </c>
      <c r="M111" s="164"/>
      <c r="N111" s="75">
        <f t="shared" si="36"/>
        <v>0</v>
      </c>
      <c r="O111" s="164">
        <v>1</v>
      </c>
      <c r="P111" s="75">
        <f t="shared" si="30"/>
        <v>1</v>
      </c>
      <c r="Q111" s="164"/>
      <c r="R111" s="75">
        <f t="shared" si="31"/>
        <v>0</v>
      </c>
      <c r="S111" s="225"/>
      <c r="T111" s="75">
        <f t="shared" si="31"/>
        <v>0</v>
      </c>
      <c r="U111" s="76">
        <f t="shared" si="32"/>
        <v>1</v>
      </c>
      <c r="V111" s="77">
        <f t="shared" si="33"/>
        <v>1</v>
      </c>
      <c r="W111" s="78">
        <f t="shared" si="37"/>
        <v>0</v>
      </c>
      <c r="X111" s="79">
        <f t="shared" si="38"/>
        <v>0</v>
      </c>
      <c r="Z111" s="205">
        <f>IFERROR(VLOOKUP(A111,'[1]КС-2 (3)'!$B$35:$H$105,5,0),0)</f>
        <v>1</v>
      </c>
      <c r="AA111" s="204">
        <f t="shared" si="34"/>
        <v>0</v>
      </c>
    </row>
    <row r="112" spans="1:27" ht="27.6" x14ac:dyDescent="0.3">
      <c r="A112" s="17">
        <v>83</v>
      </c>
      <c r="B112" s="4" t="s">
        <v>75</v>
      </c>
      <c r="C112" s="2" t="s">
        <v>12</v>
      </c>
      <c r="D112" s="127">
        <v>1</v>
      </c>
      <c r="E112" s="141"/>
      <c r="F112" s="65">
        <f t="shared" si="27"/>
        <v>1</v>
      </c>
      <c r="G112" s="111">
        <v>1</v>
      </c>
      <c r="H112" s="66">
        <f t="shared" si="28"/>
        <v>1</v>
      </c>
      <c r="I112" s="36">
        <v>2260</v>
      </c>
      <c r="J112" s="153">
        <f t="shared" si="29"/>
        <v>-2259</v>
      </c>
      <c r="K112" s="164"/>
      <c r="L112" s="75">
        <f t="shared" si="35"/>
        <v>0</v>
      </c>
      <c r="M112" s="164"/>
      <c r="N112" s="75">
        <f t="shared" si="36"/>
        <v>0</v>
      </c>
      <c r="O112" s="164">
        <v>1</v>
      </c>
      <c r="P112" s="75">
        <f t="shared" si="30"/>
        <v>1</v>
      </c>
      <c r="Q112" s="164"/>
      <c r="R112" s="75">
        <f t="shared" si="31"/>
        <v>0</v>
      </c>
      <c r="S112" s="225"/>
      <c r="T112" s="75">
        <f t="shared" si="31"/>
        <v>0</v>
      </c>
      <c r="U112" s="76">
        <f t="shared" si="32"/>
        <v>1</v>
      </c>
      <c r="V112" s="77">
        <f t="shared" si="33"/>
        <v>1</v>
      </c>
      <c r="W112" s="78">
        <f t="shared" si="37"/>
        <v>0</v>
      </c>
      <c r="X112" s="79">
        <f t="shared" si="38"/>
        <v>0</v>
      </c>
      <c r="Z112" s="205">
        <f>IFERROR(VLOOKUP(A112,'[1]КС-2 (3)'!$B$35:$H$105,5,0),0)</f>
        <v>1</v>
      </c>
      <c r="AA112" s="204">
        <f t="shared" si="34"/>
        <v>0</v>
      </c>
    </row>
    <row r="113" spans="1:27" ht="27.6" x14ac:dyDescent="0.3">
      <c r="A113" s="17">
        <v>84</v>
      </c>
      <c r="B113" s="4" t="s">
        <v>37</v>
      </c>
      <c r="C113" s="2" t="s">
        <v>12</v>
      </c>
      <c r="D113" s="127">
        <v>1</v>
      </c>
      <c r="E113" s="141"/>
      <c r="F113" s="65">
        <f t="shared" si="27"/>
        <v>1</v>
      </c>
      <c r="G113" s="111">
        <v>1</v>
      </c>
      <c r="H113" s="66">
        <f t="shared" si="28"/>
        <v>1</v>
      </c>
      <c r="I113" s="36">
        <v>2260</v>
      </c>
      <c r="J113" s="153">
        <f t="shared" si="29"/>
        <v>-2259</v>
      </c>
      <c r="K113" s="164"/>
      <c r="L113" s="75">
        <f t="shared" si="35"/>
        <v>0</v>
      </c>
      <c r="M113" s="164"/>
      <c r="N113" s="75">
        <f t="shared" si="36"/>
        <v>0</v>
      </c>
      <c r="O113" s="164">
        <v>1</v>
      </c>
      <c r="P113" s="75">
        <f t="shared" si="30"/>
        <v>1</v>
      </c>
      <c r="Q113" s="164"/>
      <c r="R113" s="75">
        <f t="shared" si="31"/>
        <v>0</v>
      </c>
      <c r="S113" s="225"/>
      <c r="T113" s="75">
        <f t="shared" si="31"/>
        <v>0</v>
      </c>
      <c r="U113" s="76">
        <f t="shared" si="32"/>
        <v>1</v>
      </c>
      <c r="V113" s="77">
        <f t="shared" si="33"/>
        <v>1</v>
      </c>
      <c r="W113" s="78">
        <f t="shared" si="37"/>
        <v>0</v>
      </c>
      <c r="X113" s="79">
        <f t="shared" si="38"/>
        <v>0</v>
      </c>
      <c r="Z113" s="205">
        <f>IFERROR(VLOOKUP(A113,'[1]КС-2 (3)'!$B$35:$H$105,5,0),0)</f>
        <v>1</v>
      </c>
      <c r="AA113" s="204">
        <f t="shared" si="34"/>
        <v>0</v>
      </c>
    </row>
    <row r="114" spans="1:27" ht="27.6" x14ac:dyDescent="0.3">
      <c r="A114" s="17">
        <v>85</v>
      </c>
      <c r="B114" s="3" t="s">
        <v>78</v>
      </c>
      <c r="C114" s="1" t="s">
        <v>12</v>
      </c>
      <c r="D114" s="127">
        <v>33</v>
      </c>
      <c r="E114" s="141"/>
      <c r="F114" s="65">
        <f t="shared" si="27"/>
        <v>33</v>
      </c>
      <c r="G114" s="111">
        <v>1</v>
      </c>
      <c r="H114" s="66">
        <f t="shared" si="28"/>
        <v>33</v>
      </c>
      <c r="I114" s="36">
        <v>2676840</v>
      </c>
      <c r="J114" s="153">
        <f t="shared" si="29"/>
        <v>-2676807</v>
      </c>
      <c r="K114" s="164"/>
      <c r="L114" s="75">
        <f t="shared" si="35"/>
        <v>0</v>
      </c>
      <c r="M114" s="164"/>
      <c r="N114" s="75">
        <f t="shared" si="36"/>
        <v>0</v>
      </c>
      <c r="O114" s="164">
        <v>17</v>
      </c>
      <c r="P114" s="75">
        <f t="shared" si="30"/>
        <v>17</v>
      </c>
      <c r="Q114" s="164"/>
      <c r="R114" s="75">
        <f t="shared" si="31"/>
        <v>0</v>
      </c>
      <c r="S114" s="225">
        <v>14</v>
      </c>
      <c r="T114" s="75">
        <f t="shared" si="31"/>
        <v>14</v>
      </c>
      <c r="U114" s="76">
        <f t="shared" si="32"/>
        <v>31</v>
      </c>
      <c r="V114" s="77">
        <f t="shared" si="33"/>
        <v>31</v>
      </c>
      <c r="W114" s="78">
        <f t="shared" si="37"/>
        <v>2</v>
      </c>
      <c r="X114" s="79">
        <f t="shared" si="38"/>
        <v>2</v>
      </c>
      <c r="Z114" s="205">
        <f>IFERROR(VLOOKUP(A114,'[1]КС-2 (3)'!$B$35:$H$105,5,0),0)</f>
        <v>17</v>
      </c>
      <c r="AA114" s="204">
        <f t="shared" si="34"/>
        <v>0</v>
      </c>
    </row>
    <row r="115" spans="1:27" ht="27.6" x14ac:dyDescent="0.3">
      <c r="A115" s="17">
        <v>86</v>
      </c>
      <c r="B115" s="3" t="s">
        <v>79</v>
      </c>
      <c r="C115" s="1" t="s">
        <v>12</v>
      </c>
      <c r="D115" s="127">
        <v>3</v>
      </c>
      <c r="E115" s="141"/>
      <c r="F115" s="65">
        <f t="shared" si="27"/>
        <v>3</v>
      </c>
      <c r="G115" s="111">
        <v>1</v>
      </c>
      <c r="H115" s="66">
        <f t="shared" si="28"/>
        <v>3</v>
      </c>
      <c r="I115" s="36">
        <v>145670</v>
      </c>
      <c r="J115" s="153">
        <f t="shared" si="29"/>
        <v>-145667</v>
      </c>
      <c r="K115" s="164"/>
      <c r="L115" s="75">
        <f t="shared" si="35"/>
        <v>0</v>
      </c>
      <c r="M115" s="164"/>
      <c r="N115" s="75">
        <f t="shared" si="36"/>
        <v>0</v>
      </c>
      <c r="O115" s="164"/>
      <c r="P115" s="75">
        <f t="shared" si="30"/>
        <v>0</v>
      </c>
      <c r="Q115" s="164"/>
      <c r="R115" s="75">
        <f t="shared" si="31"/>
        <v>0</v>
      </c>
      <c r="S115" s="225">
        <v>3</v>
      </c>
      <c r="T115" s="75">
        <f t="shared" si="31"/>
        <v>3</v>
      </c>
      <c r="U115" s="76">
        <f t="shared" si="32"/>
        <v>3</v>
      </c>
      <c r="V115" s="77">
        <f t="shared" si="33"/>
        <v>3</v>
      </c>
      <c r="W115" s="78">
        <f t="shared" si="37"/>
        <v>0</v>
      </c>
      <c r="X115" s="79">
        <f t="shared" si="38"/>
        <v>0</v>
      </c>
      <c r="Z115" s="205">
        <f>IFERROR(VLOOKUP(A115,'[1]КС-2 (3)'!$B$35:$H$105,5,0),0)</f>
        <v>0</v>
      </c>
      <c r="AA115" s="204">
        <f t="shared" si="34"/>
        <v>0</v>
      </c>
    </row>
    <row r="116" spans="1:27" ht="27.6" x14ac:dyDescent="0.3">
      <c r="A116" s="17">
        <v>87</v>
      </c>
      <c r="B116" s="3" t="s">
        <v>80</v>
      </c>
      <c r="C116" s="1" t="s">
        <v>12</v>
      </c>
      <c r="D116" s="127">
        <v>1</v>
      </c>
      <c r="E116" s="141"/>
      <c r="F116" s="65">
        <f t="shared" si="27"/>
        <v>1</v>
      </c>
      <c r="G116" s="111">
        <v>1</v>
      </c>
      <c r="H116" s="66">
        <f t="shared" si="28"/>
        <v>1</v>
      </c>
      <c r="I116" s="36">
        <v>35885</v>
      </c>
      <c r="J116" s="153">
        <f t="shared" si="29"/>
        <v>-35884</v>
      </c>
      <c r="K116" s="164"/>
      <c r="L116" s="75">
        <f t="shared" si="35"/>
        <v>0</v>
      </c>
      <c r="M116" s="164"/>
      <c r="N116" s="75">
        <f t="shared" si="36"/>
        <v>0</v>
      </c>
      <c r="O116" s="164">
        <v>1</v>
      </c>
      <c r="P116" s="75">
        <f t="shared" si="30"/>
        <v>1</v>
      </c>
      <c r="Q116" s="164"/>
      <c r="R116" s="75">
        <f t="shared" si="31"/>
        <v>0</v>
      </c>
      <c r="S116" s="225"/>
      <c r="T116" s="75">
        <f t="shared" si="31"/>
        <v>0</v>
      </c>
      <c r="U116" s="76">
        <f t="shared" si="32"/>
        <v>1</v>
      </c>
      <c r="V116" s="77">
        <f t="shared" si="33"/>
        <v>1</v>
      </c>
      <c r="W116" s="78">
        <f t="shared" si="37"/>
        <v>0</v>
      </c>
      <c r="X116" s="79">
        <f t="shared" si="38"/>
        <v>0</v>
      </c>
      <c r="Z116" s="205">
        <f>IFERROR(VLOOKUP(A116,'[1]КС-2 (3)'!$B$35:$H$105,5,0),0)</f>
        <v>1</v>
      </c>
      <c r="AA116" s="204">
        <f t="shared" si="34"/>
        <v>0</v>
      </c>
    </row>
    <row r="117" spans="1:27" ht="27.6" x14ac:dyDescent="0.3">
      <c r="A117" s="17">
        <v>88</v>
      </c>
      <c r="B117" s="4" t="s">
        <v>76</v>
      </c>
      <c r="C117" s="13" t="s">
        <v>3</v>
      </c>
      <c r="D117" s="131">
        <v>899.5</v>
      </c>
      <c r="E117" s="143"/>
      <c r="F117" s="65">
        <f t="shared" si="27"/>
        <v>899.5</v>
      </c>
      <c r="G117" s="111">
        <v>1</v>
      </c>
      <c r="H117" s="66">
        <f t="shared" si="28"/>
        <v>900</v>
      </c>
      <c r="I117" s="36">
        <v>833832</v>
      </c>
      <c r="J117" s="153">
        <f t="shared" si="29"/>
        <v>-832932</v>
      </c>
      <c r="K117" s="164"/>
      <c r="L117" s="75">
        <f t="shared" si="35"/>
        <v>0</v>
      </c>
      <c r="M117" s="164"/>
      <c r="N117" s="75">
        <f t="shared" si="36"/>
        <v>0</v>
      </c>
      <c r="O117" s="164"/>
      <c r="P117" s="75">
        <f t="shared" si="30"/>
        <v>0</v>
      </c>
      <c r="Q117" s="164"/>
      <c r="R117" s="75">
        <f t="shared" si="31"/>
        <v>0</v>
      </c>
      <c r="S117" s="225">
        <v>81.47</v>
      </c>
      <c r="T117" s="75">
        <f t="shared" si="31"/>
        <v>81</v>
      </c>
      <c r="U117" s="76">
        <f t="shared" si="32"/>
        <v>81.47</v>
      </c>
      <c r="V117" s="77">
        <f t="shared" si="33"/>
        <v>81</v>
      </c>
      <c r="W117" s="78">
        <f t="shared" si="37"/>
        <v>818.03</v>
      </c>
      <c r="X117" s="79">
        <f t="shared" si="38"/>
        <v>819</v>
      </c>
      <c r="Z117" s="205">
        <f>IFERROR(VLOOKUP(A117,'[1]КС-2 (3)'!$B$35:$H$105,5,0),0)</f>
        <v>0</v>
      </c>
      <c r="AA117" s="204">
        <f t="shared" si="34"/>
        <v>0</v>
      </c>
    </row>
    <row r="118" spans="1:27" x14ac:dyDescent="0.3">
      <c r="A118" s="17"/>
      <c r="B118" s="7" t="s">
        <v>488</v>
      </c>
      <c r="C118" s="11" t="s">
        <v>15</v>
      </c>
      <c r="D118" s="125"/>
      <c r="E118" s="142"/>
      <c r="F118" s="121"/>
      <c r="G118" s="111"/>
      <c r="H118" s="66">
        <f>SUM(H60:H117)</f>
        <v>1872</v>
      </c>
      <c r="I118" s="37">
        <v>8669507</v>
      </c>
      <c r="J118" s="24"/>
      <c r="K118" s="164"/>
      <c r="L118" s="66">
        <f>SUM(L60:L117)</f>
        <v>0</v>
      </c>
      <c r="M118" s="164"/>
      <c r="N118" s="66">
        <f>SUM(N60:N117)</f>
        <v>0</v>
      </c>
      <c r="O118" s="164"/>
      <c r="P118" s="66">
        <f>SUM(P60:P117)</f>
        <v>572</v>
      </c>
      <c r="Q118" s="164"/>
      <c r="R118" s="66">
        <f>SUM(R60:R117)</f>
        <v>0</v>
      </c>
      <c r="S118" s="226"/>
      <c r="T118" s="66">
        <f>SUM(T60:T117)</f>
        <v>447</v>
      </c>
      <c r="U118" s="76">
        <f t="shared" si="32"/>
        <v>0</v>
      </c>
      <c r="V118" s="174">
        <f t="shared" si="33"/>
        <v>1019</v>
      </c>
      <c r="W118" s="176"/>
      <c r="X118" s="176">
        <f t="shared" si="38"/>
        <v>853</v>
      </c>
      <c r="Z118" s="205">
        <f>IFERROR(VLOOKUP(A118,'[1]КС-2 (3)'!$B$35:$H$105,5,0),0)</f>
        <v>0</v>
      </c>
      <c r="AA118" s="204">
        <f t="shared" si="34"/>
        <v>0</v>
      </c>
    </row>
    <row r="119" spans="1:27" x14ac:dyDescent="0.3">
      <c r="A119" s="67"/>
      <c r="B119" s="68" t="s">
        <v>514</v>
      </c>
      <c r="C119" s="69"/>
      <c r="D119" s="70"/>
      <c r="E119" s="71"/>
      <c r="F119" s="65"/>
      <c r="G119" s="72"/>
      <c r="H119" s="66">
        <f>H118*0.745</f>
        <v>1395</v>
      </c>
      <c r="I119" s="73"/>
      <c r="J119" s="69"/>
      <c r="K119" s="164"/>
      <c r="L119" s="66">
        <f>L118*0.745</f>
        <v>0</v>
      </c>
      <c r="M119" s="164"/>
      <c r="N119" s="66">
        <f>N118*0.745</f>
        <v>0</v>
      </c>
      <c r="O119" s="164"/>
      <c r="P119" s="66">
        <f>P118*0.745</f>
        <v>426</v>
      </c>
      <c r="Q119" s="164"/>
      <c r="R119" s="66">
        <f>R118*0.745</f>
        <v>0</v>
      </c>
      <c r="S119" s="226"/>
      <c r="T119" s="66">
        <f>T118*0.745</f>
        <v>333</v>
      </c>
      <c r="U119" s="76">
        <f t="shared" si="32"/>
        <v>0</v>
      </c>
      <c r="V119" s="174">
        <f t="shared" si="33"/>
        <v>759</v>
      </c>
      <c r="W119" s="176"/>
      <c r="X119" s="176">
        <f t="shared" si="38"/>
        <v>636</v>
      </c>
      <c r="Z119" s="205">
        <f>IFERROR(VLOOKUP(A119,'[1]КС-2 (3)'!$B$35:$H$105,5,0),0)</f>
        <v>0</v>
      </c>
      <c r="AA119" s="204">
        <f t="shared" si="34"/>
        <v>0</v>
      </c>
    </row>
    <row r="120" spans="1:27" x14ac:dyDescent="0.3">
      <c r="A120" s="67"/>
      <c r="B120" s="68" t="s">
        <v>519</v>
      </c>
      <c r="C120" s="11" t="s">
        <v>15</v>
      </c>
      <c r="D120" s="80"/>
      <c r="E120" s="81"/>
      <c r="F120" s="80"/>
      <c r="G120" s="82"/>
      <c r="H120" s="83">
        <f>H119</f>
        <v>1395</v>
      </c>
      <c r="I120" s="84"/>
      <c r="J120" s="84">
        <v>6458783</v>
      </c>
      <c r="K120" s="165"/>
      <c r="L120" s="83">
        <f>L119</f>
        <v>0</v>
      </c>
      <c r="M120" s="164"/>
      <c r="N120" s="83">
        <f>N119</f>
        <v>0</v>
      </c>
      <c r="O120" s="164"/>
      <c r="P120" s="83">
        <f>P119</f>
        <v>426</v>
      </c>
      <c r="Q120" s="164"/>
      <c r="R120" s="83">
        <f>R119</f>
        <v>0</v>
      </c>
      <c r="S120" s="227"/>
      <c r="T120" s="83">
        <f>T119</f>
        <v>333</v>
      </c>
      <c r="U120" s="85">
        <f t="shared" si="32"/>
        <v>0</v>
      </c>
      <c r="V120" s="175">
        <f t="shared" si="33"/>
        <v>759</v>
      </c>
      <c r="W120" s="177"/>
      <c r="X120" s="177">
        <f t="shared" si="38"/>
        <v>636</v>
      </c>
      <c r="Z120" s="205">
        <f>IFERROR(VLOOKUP(A120,'[1]КС-2 (3)'!$B$35:$H$105,5,0),0)</f>
        <v>0</v>
      </c>
      <c r="AA120" s="204">
        <f t="shared" si="34"/>
        <v>0</v>
      </c>
    </row>
    <row r="121" spans="1:27" x14ac:dyDescent="0.3">
      <c r="A121" s="67"/>
      <c r="B121" s="87" t="s">
        <v>520</v>
      </c>
      <c r="C121" s="11"/>
      <c r="D121" s="80"/>
      <c r="E121" s="81"/>
      <c r="F121" s="80"/>
      <c r="G121" s="82"/>
      <c r="H121" s="156">
        <f>H120*20/120</f>
        <v>232.5</v>
      </c>
      <c r="I121" s="84"/>
      <c r="J121" s="69"/>
      <c r="K121" s="165"/>
      <c r="L121" s="156">
        <f>L120*20/120</f>
        <v>0</v>
      </c>
      <c r="M121" s="206"/>
      <c r="N121" s="156">
        <f>N120*20/120</f>
        <v>0</v>
      </c>
      <c r="O121" s="206"/>
      <c r="P121" s="156">
        <f>P120*20/120</f>
        <v>71</v>
      </c>
      <c r="Q121" s="206"/>
      <c r="R121" s="156">
        <f>R120*20/120</f>
        <v>0</v>
      </c>
      <c r="S121" s="227"/>
      <c r="T121" s="156">
        <f>T120*20/120</f>
        <v>55.5</v>
      </c>
      <c r="U121" s="85">
        <f t="shared" si="32"/>
        <v>0</v>
      </c>
      <c r="V121" s="175">
        <f t="shared" si="33"/>
        <v>126.5</v>
      </c>
      <c r="W121" s="177"/>
      <c r="X121" s="177">
        <f t="shared" si="38"/>
        <v>106</v>
      </c>
      <c r="Z121" s="205">
        <f>IFERROR(VLOOKUP(A121,'[1]КС-2 (3)'!$B$35:$H$105,5,0),0)</f>
        <v>0</v>
      </c>
      <c r="AA121" s="204">
        <f t="shared" si="34"/>
        <v>0</v>
      </c>
    </row>
    <row r="122" spans="1:27" x14ac:dyDescent="0.3">
      <c r="A122" s="67"/>
      <c r="B122" s="87" t="s">
        <v>529</v>
      </c>
      <c r="C122" s="197"/>
      <c r="D122" s="198"/>
      <c r="E122" s="199"/>
      <c r="F122" s="198"/>
      <c r="G122" s="200"/>
      <c r="H122" s="212">
        <v>1</v>
      </c>
      <c r="I122" s="84"/>
      <c r="J122" s="69"/>
      <c r="K122" s="165"/>
      <c r="L122" s="207">
        <f>L120/H120</f>
        <v>0</v>
      </c>
      <c r="M122" s="165"/>
      <c r="N122" s="207">
        <f>N120/H120</f>
        <v>0</v>
      </c>
      <c r="O122" s="214"/>
      <c r="P122" s="207">
        <f>P120/H120</f>
        <v>0.30537634408999997</v>
      </c>
      <c r="Q122" s="214"/>
      <c r="R122" s="207">
        <f>R120/6458783</f>
        <v>0</v>
      </c>
      <c r="S122" s="228"/>
      <c r="T122" s="207">
        <f>T120/6458783</f>
        <v>5.1557700000000003E-5</v>
      </c>
      <c r="U122" s="85">
        <f t="shared" si="32"/>
        <v>0</v>
      </c>
      <c r="V122" s="210">
        <f t="shared" si="33"/>
        <v>0.30542790179000001</v>
      </c>
      <c r="W122" s="211"/>
      <c r="X122" s="210">
        <f t="shared" si="38"/>
        <v>0.69457209820999999</v>
      </c>
      <c r="Z122" s="205">
        <f>IFERROR(VLOOKUP(A122,'[1]КС-2 (3)'!$B$35:$H$105,5,0),0)</f>
        <v>0</v>
      </c>
      <c r="AA122" s="204">
        <f t="shared" si="34"/>
        <v>0</v>
      </c>
    </row>
    <row r="123" spans="1:27" ht="69" x14ac:dyDescent="0.3">
      <c r="A123" s="17"/>
      <c r="B123" s="58" t="s">
        <v>461</v>
      </c>
      <c r="C123" s="52" t="s">
        <v>456</v>
      </c>
      <c r="D123" s="119">
        <v>1</v>
      </c>
      <c r="E123" s="139"/>
      <c r="F123" s="119"/>
      <c r="G123" s="114"/>
      <c r="H123" s="105"/>
      <c r="I123" s="56">
        <v>11030555</v>
      </c>
      <c r="J123" s="23"/>
      <c r="K123" s="164"/>
      <c r="L123" s="75"/>
      <c r="M123" s="164"/>
      <c r="N123" s="75"/>
      <c r="O123" s="164"/>
      <c r="P123" s="75"/>
      <c r="Q123" s="164"/>
      <c r="R123" s="75"/>
      <c r="S123" s="225"/>
      <c r="T123" s="75"/>
      <c r="U123" s="76">
        <f t="shared" si="32"/>
        <v>0</v>
      </c>
      <c r="V123" s="77">
        <f t="shared" si="33"/>
        <v>0</v>
      </c>
      <c r="W123" s="78"/>
      <c r="X123" s="79"/>
      <c r="Z123" s="205">
        <f>IFERROR(VLOOKUP(A123,'[1]КС-2 (3)'!$B$35:$H$105,5,0),0)</f>
        <v>0</v>
      </c>
      <c r="AA123" s="204">
        <f t="shared" si="34"/>
        <v>0</v>
      </c>
    </row>
    <row r="124" spans="1:27" ht="27.6" x14ac:dyDescent="0.3">
      <c r="A124" s="17"/>
      <c r="B124" s="33" t="s">
        <v>8</v>
      </c>
      <c r="C124" s="13"/>
      <c r="D124" s="125"/>
      <c r="E124" s="142"/>
      <c r="F124" s="121"/>
      <c r="G124" s="111"/>
      <c r="H124" s="104"/>
      <c r="I124" s="36"/>
      <c r="J124" s="23"/>
      <c r="K124" s="164"/>
      <c r="L124" s="75"/>
      <c r="M124" s="164"/>
      <c r="N124" s="75"/>
      <c r="O124" s="164"/>
      <c r="P124" s="75"/>
      <c r="Q124" s="164"/>
      <c r="R124" s="75"/>
      <c r="S124" s="225"/>
      <c r="T124" s="75"/>
      <c r="U124" s="76">
        <f t="shared" si="32"/>
        <v>0</v>
      </c>
      <c r="V124" s="77">
        <f t="shared" si="33"/>
        <v>0</v>
      </c>
      <c r="W124" s="78"/>
      <c r="X124" s="79"/>
      <c r="Z124" s="205">
        <f>IFERROR(VLOOKUP(A124,'[1]КС-2 (3)'!$B$35:$H$105,5,0),0)</f>
        <v>0</v>
      </c>
      <c r="AA124" s="204">
        <f t="shared" si="34"/>
        <v>0</v>
      </c>
    </row>
    <row r="125" spans="1:27" x14ac:dyDescent="0.3">
      <c r="A125" s="17" t="s">
        <v>206</v>
      </c>
      <c r="B125" s="6" t="s">
        <v>4</v>
      </c>
      <c r="C125" s="13" t="s">
        <v>12</v>
      </c>
      <c r="D125" s="127">
        <v>529</v>
      </c>
      <c r="E125" s="141"/>
      <c r="F125" s="65">
        <f t="shared" ref="F125:F188" si="39">D125+E125</f>
        <v>529</v>
      </c>
      <c r="G125" s="111">
        <v>1</v>
      </c>
      <c r="H125" s="66">
        <f t="shared" ref="H125:H188" si="40">ROUND(F125*G125,0)</f>
        <v>529</v>
      </c>
      <c r="I125" s="36">
        <v>1079410</v>
      </c>
      <c r="J125" s="153">
        <f t="shared" ref="J125:J188" si="41">H125-I125</f>
        <v>-1078881</v>
      </c>
      <c r="K125" s="164"/>
      <c r="L125" s="75">
        <f t="shared" si="35"/>
        <v>0</v>
      </c>
      <c r="M125" s="164"/>
      <c r="N125" s="75">
        <f t="shared" si="36"/>
        <v>0</v>
      </c>
      <c r="O125" s="164"/>
      <c r="P125" s="75">
        <f t="shared" ref="P125:P188" si="42">ROUND(O125*$G125,0)</f>
        <v>0</v>
      </c>
      <c r="Q125" s="164"/>
      <c r="R125" s="75">
        <f t="shared" ref="R125:T188" si="43">ROUND(Q125*$G125,0)</f>
        <v>0</v>
      </c>
      <c r="S125" s="225"/>
      <c r="T125" s="75">
        <f t="shared" si="43"/>
        <v>0</v>
      </c>
      <c r="U125" s="76">
        <f t="shared" si="32"/>
        <v>0</v>
      </c>
      <c r="V125" s="77">
        <f t="shared" si="33"/>
        <v>0</v>
      </c>
      <c r="W125" s="78">
        <f t="shared" si="37"/>
        <v>529</v>
      </c>
      <c r="X125" s="79">
        <f t="shared" si="38"/>
        <v>529</v>
      </c>
      <c r="Z125" s="205">
        <f>IFERROR(VLOOKUP(A125,'[1]КС-2 (3)'!$B$35:$H$105,5,0),0)</f>
        <v>0</v>
      </c>
      <c r="AA125" s="204">
        <f t="shared" si="34"/>
        <v>0</v>
      </c>
    </row>
    <row r="126" spans="1:27" ht="27.6" x14ac:dyDescent="0.3">
      <c r="A126" s="17" t="s">
        <v>207</v>
      </c>
      <c r="B126" s="6" t="s">
        <v>16</v>
      </c>
      <c r="C126" s="13" t="s">
        <v>28</v>
      </c>
      <c r="D126" s="125">
        <v>61.2</v>
      </c>
      <c r="E126" s="142"/>
      <c r="F126" s="65">
        <f t="shared" si="39"/>
        <v>61.2</v>
      </c>
      <c r="G126" s="111">
        <v>1</v>
      </c>
      <c r="H126" s="66">
        <f t="shared" si="40"/>
        <v>61</v>
      </c>
      <c r="I126" s="36">
        <v>454618</v>
      </c>
      <c r="J126" s="153">
        <f t="shared" si="41"/>
        <v>-454557</v>
      </c>
      <c r="K126" s="164"/>
      <c r="L126" s="75">
        <f t="shared" si="35"/>
        <v>0</v>
      </c>
      <c r="M126" s="164"/>
      <c r="N126" s="75">
        <f t="shared" si="36"/>
        <v>0</v>
      </c>
      <c r="O126" s="164"/>
      <c r="P126" s="75">
        <f t="shared" si="42"/>
        <v>0</v>
      </c>
      <c r="Q126" s="164"/>
      <c r="R126" s="75">
        <f t="shared" si="43"/>
        <v>0</v>
      </c>
      <c r="S126" s="225"/>
      <c r="T126" s="75">
        <f t="shared" si="43"/>
        <v>0</v>
      </c>
      <c r="U126" s="76">
        <f t="shared" si="32"/>
        <v>0</v>
      </c>
      <c r="V126" s="77">
        <f t="shared" si="33"/>
        <v>0</v>
      </c>
      <c r="W126" s="78">
        <f t="shared" si="37"/>
        <v>61.2</v>
      </c>
      <c r="X126" s="79">
        <f t="shared" si="38"/>
        <v>61</v>
      </c>
      <c r="Z126" s="205">
        <f>IFERROR(VLOOKUP(A126,'[1]КС-2 (3)'!$B$35:$H$105,5,0),0)</f>
        <v>0</v>
      </c>
      <c r="AA126" s="204">
        <f t="shared" si="34"/>
        <v>0</v>
      </c>
    </row>
    <row r="127" spans="1:27" x14ac:dyDescent="0.3">
      <c r="A127" s="17" t="s">
        <v>208</v>
      </c>
      <c r="B127" s="6" t="s">
        <v>6</v>
      </c>
      <c r="C127" s="1" t="s">
        <v>12</v>
      </c>
      <c r="D127" s="127">
        <v>154</v>
      </c>
      <c r="E127" s="141"/>
      <c r="F127" s="65">
        <f t="shared" si="39"/>
        <v>154</v>
      </c>
      <c r="G127" s="111">
        <v>1</v>
      </c>
      <c r="H127" s="66">
        <f t="shared" si="40"/>
        <v>154</v>
      </c>
      <c r="I127" s="36">
        <v>766049</v>
      </c>
      <c r="J127" s="153">
        <f t="shared" si="41"/>
        <v>-765895</v>
      </c>
      <c r="K127" s="164"/>
      <c r="L127" s="75">
        <f t="shared" si="35"/>
        <v>0</v>
      </c>
      <c r="M127" s="164"/>
      <c r="N127" s="75">
        <f t="shared" si="36"/>
        <v>0</v>
      </c>
      <c r="O127" s="164"/>
      <c r="P127" s="75">
        <f t="shared" si="42"/>
        <v>0</v>
      </c>
      <c r="Q127" s="164"/>
      <c r="R127" s="75">
        <f t="shared" si="43"/>
        <v>0</v>
      </c>
      <c r="S127" s="225"/>
      <c r="T127" s="75">
        <f t="shared" si="43"/>
        <v>0</v>
      </c>
      <c r="U127" s="76">
        <f t="shared" si="32"/>
        <v>0</v>
      </c>
      <c r="V127" s="77">
        <f t="shared" si="33"/>
        <v>0</v>
      </c>
      <c r="W127" s="78">
        <f t="shared" si="37"/>
        <v>154</v>
      </c>
      <c r="X127" s="79">
        <f t="shared" si="38"/>
        <v>154</v>
      </c>
      <c r="Z127" s="205">
        <f>IFERROR(VLOOKUP(A127,'[1]КС-2 (3)'!$B$35:$H$105,5,0),0)</f>
        <v>0</v>
      </c>
      <c r="AA127" s="204">
        <f t="shared" si="34"/>
        <v>0</v>
      </c>
    </row>
    <row r="128" spans="1:27" x14ac:dyDescent="0.3">
      <c r="A128" s="17" t="s">
        <v>209</v>
      </c>
      <c r="B128" s="6" t="s">
        <v>29</v>
      </c>
      <c r="C128" s="1" t="s">
        <v>12</v>
      </c>
      <c r="D128" s="127">
        <v>175</v>
      </c>
      <c r="E128" s="141"/>
      <c r="F128" s="65">
        <f t="shared" si="39"/>
        <v>175</v>
      </c>
      <c r="G128" s="111">
        <v>1</v>
      </c>
      <c r="H128" s="66">
        <f t="shared" si="40"/>
        <v>175</v>
      </c>
      <c r="I128" s="36">
        <v>1052779</v>
      </c>
      <c r="J128" s="153">
        <f t="shared" si="41"/>
        <v>-1052604</v>
      </c>
      <c r="K128" s="164"/>
      <c r="L128" s="75">
        <f t="shared" si="35"/>
        <v>0</v>
      </c>
      <c r="M128" s="164"/>
      <c r="N128" s="75">
        <f t="shared" si="36"/>
        <v>0</v>
      </c>
      <c r="O128" s="164"/>
      <c r="P128" s="75">
        <f t="shared" si="42"/>
        <v>0</v>
      </c>
      <c r="Q128" s="164"/>
      <c r="R128" s="75">
        <f t="shared" si="43"/>
        <v>0</v>
      </c>
      <c r="S128" s="225"/>
      <c r="T128" s="75">
        <f t="shared" si="43"/>
        <v>0</v>
      </c>
      <c r="U128" s="76">
        <f t="shared" si="32"/>
        <v>0</v>
      </c>
      <c r="V128" s="77">
        <f t="shared" si="33"/>
        <v>0</v>
      </c>
      <c r="W128" s="78">
        <f t="shared" si="37"/>
        <v>175</v>
      </c>
      <c r="X128" s="79">
        <f t="shared" si="38"/>
        <v>175</v>
      </c>
      <c r="Z128" s="205">
        <f>IFERROR(VLOOKUP(A128,'[1]КС-2 (3)'!$B$35:$H$105,5,0),0)</f>
        <v>0</v>
      </c>
      <c r="AA128" s="204">
        <f t="shared" si="34"/>
        <v>0</v>
      </c>
    </row>
    <row r="129" spans="1:27" x14ac:dyDescent="0.3">
      <c r="A129" s="17" t="s">
        <v>210</v>
      </c>
      <c r="B129" s="6" t="s">
        <v>7</v>
      </c>
      <c r="C129" s="1" t="s">
        <v>12</v>
      </c>
      <c r="D129" s="127">
        <v>63</v>
      </c>
      <c r="E129" s="141"/>
      <c r="F129" s="65">
        <f t="shared" si="39"/>
        <v>63</v>
      </c>
      <c r="G129" s="111">
        <v>1</v>
      </c>
      <c r="H129" s="66">
        <f t="shared" si="40"/>
        <v>63</v>
      </c>
      <c r="I129" s="36">
        <v>416920</v>
      </c>
      <c r="J129" s="153">
        <f t="shared" si="41"/>
        <v>-416857</v>
      </c>
      <c r="K129" s="164"/>
      <c r="L129" s="75">
        <f t="shared" si="35"/>
        <v>0</v>
      </c>
      <c r="M129" s="164"/>
      <c r="N129" s="75">
        <f t="shared" si="36"/>
        <v>0</v>
      </c>
      <c r="O129" s="164"/>
      <c r="P129" s="75">
        <f t="shared" si="42"/>
        <v>0</v>
      </c>
      <c r="Q129" s="164"/>
      <c r="R129" s="75">
        <f t="shared" si="43"/>
        <v>0</v>
      </c>
      <c r="S129" s="225"/>
      <c r="T129" s="75">
        <f t="shared" si="43"/>
        <v>0</v>
      </c>
      <c r="U129" s="76">
        <f t="shared" si="32"/>
        <v>0</v>
      </c>
      <c r="V129" s="77">
        <f t="shared" si="33"/>
        <v>0</v>
      </c>
      <c r="W129" s="78">
        <f t="shared" si="37"/>
        <v>63</v>
      </c>
      <c r="X129" s="79">
        <f t="shared" si="38"/>
        <v>63</v>
      </c>
      <c r="Z129" s="205">
        <f>IFERROR(VLOOKUP(A129,'[1]КС-2 (3)'!$B$35:$H$105,5,0),0)</f>
        <v>0</v>
      </c>
      <c r="AA129" s="204">
        <f t="shared" si="34"/>
        <v>0</v>
      </c>
    </row>
    <row r="130" spans="1:27" x14ac:dyDescent="0.3">
      <c r="A130" s="17" t="s">
        <v>211</v>
      </c>
      <c r="B130" s="6" t="s">
        <v>30</v>
      </c>
      <c r="C130" s="1" t="s">
        <v>12</v>
      </c>
      <c r="D130" s="127">
        <v>63</v>
      </c>
      <c r="E130" s="141"/>
      <c r="F130" s="65">
        <f t="shared" si="39"/>
        <v>63</v>
      </c>
      <c r="G130" s="111">
        <v>1</v>
      </c>
      <c r="H130" s="66">
        <f t="shared" si="40"/>
        <v>63</v>
      </c>
      <c r="I130" s="36">
        <v>577512</v>
      </c>
      <c r="J130" s="153">
        <f t="shared" si="41"/>
        <v>-577449</v>
      </c>
      <c r="K130" s="164"/>
      <c r="L130" s="75">
        <f t="shared" si="35"/>
        <v>0</v>
      </c>
      <c r="M130" s="164"/>
      <c r="N130" s="75">
        <f t="shared" si="36"/>
        <v>0</v>
      </c>
      <c r="O130" s="164"/>
      <c r="P130" s="75">
        <f t="shared" si="42"/>
        <v>0</v>
      </c>
      <c r="Q130" s="164"/>
      <c r="R130" s="75">
        <f t="shared" si="43"/>
        <v>0</v>
      </c>
      <c r="S130" s="225"/>
      <c r="T130" s="75">
        <f t="shared" si="43"/>
        <v>0</v>
      </c>
      <c r="U130" s="76">
        <f t="shared" si="32"/>
        <v>0</v>
      </c>
      <c r="V130" s="77">
        <f t="shared" si="33"/>
        <v>0</v>
      </c>
      <c r="W130" s="78">
        <f t="shared" si="37"/>
        <v>63</v>
      </c>
      <c r="X130" s="79">
        <f t="shared" si="38"/>
        <v>63</v>
      </c>
      <c r="Z130" s="205">
        <f>IFERROR(VLOOKUP(A130,'[1]КС-2 (3)'!$B$35:$H$105,5,0),0)</f>
        <v>0</v>
      </c>
      <c r="AA130" s="204">
        <f t="shared" si="34"/>
        <v>0</v>
      </c>
    </row>
    <row r="131" spans="1:27" x14ac:dyDescent="0.3">
      <c r="A131" s="17" t="s">
        <v>212</v>
      </c>
      <c r="B131" s="6" t="s">
        <v>31</v>
      </c>
      <c r="C131" s="1" t="s">
        <v>12</v>
      </c>
      <c r="D131" s="127">
        <v>18</v>
      </c>
      <c r="E131" s="141"/>
      <c r="F131" s="65">
        <f t="shared" si="39"/>
        <v>18</v>
      </c>
      <c r="G131" s="111">
        <v>1</v>
      </c>
      <c r="H131" s="66">
        <f t="shared" si="40"/>
        <v>18</v>
      </c>
      <c r="I131" s="36">
        <v>181504</v>
      </c>
      <c r="J131" s="153">
        <f t="shared" si="41"/>
        <v>-181486</v>
      </c>
      <c r="K131" s="164"/>
      <c r="L131" s="75">
        <f t="shared" si="35"/>
        <v>0</v>
      </c>
      <c r="M131" s="164"/>
      <c r="N131" s="75">
        <f t="shared" si="36"/>
        <v>0</v>
      </c>
      <c r="O131" s="164"/>
      <c r="P131" s="75">
        <f t="shared" si="42"/>
        <v>0</v>
      </c>
      <c r="Q131" s="164"/>
      <c r="R131" s="75">
        <f t="shared" si="43"/>
        <v>0</v>
      </c>
      <c r="S131" s="225"/>
      <c r="T131" s="75">
        <f t="shared" si="43"/>
        <v>0</v>
      </c>
      <c r="U131" s="76">
        <f t="shared" si="32"/>
        <v>0</v>
      </c>
      <c r="V131" s="77">
        <f t="shared" si="33"/>
        <v>0</v>
      </c>
      <c r="W131" s="78">
        <f t="shared" si="37"/>
        <v>18</v>
      </c>
      <c r="X131" s="79">
        <f t="shared" si="38"/>
        <v>18</v>
      </c>
      <c r="Z131" s="205">
        <f>IFERROR(VLOOKUP(A131,'[1]КС-2 (3)'!$B$35:$H$105,5,0),0)</f>
        <v>0</v>
      </c>
      <c r="AA131" s="204">
        <f t="shared" si="34"/>
        <v>0</v>
      </c>
    </row>
    <row r="132" spans="1:27" x14ac:dyDescent="0.3">
      <c r="A132" s="17" t="s">
        <v>213</v>
      </c>
      <c r="B132" s="6" t="s">
        <v>85</v>
      </c>
      <c r="C132" s="1" t="s">
        <v>12</v>
      </c>
      <c r="D132" s="127">
        <v>15</v>
      </c>
      <c r="E132" s="141"/>
      <c r="F132" s="65">
        <f t="shared" si="39"/>
        <v>15</v>
      </c>
      <c r="G132" s="111">
        <v>1</v>
      </c>
      <c r="H132" s="66">
        <f t="shared" si="40"/>
        <v>15</v>
      </c>
      <c r="I132" s="36">
        <v>165004</v>
      </c>
      <c r="J132" s="153">
        <f t="shared" si="41"/>
        <v>-164989</v>
      </c>
      <c r="K132" s="164"/>
      <c r="L132" s="75">
        <f t="shared" si="35"/>
        <v>0</v>
      </c>
      <c r="M132" s="164"/>
      <c r="N132" s="75">
        <f t="shared" si="36"/>
        <v>0</v>
      </c>
      <c r="O132" s="164"/>
      <c r="P132" s="75">
        <f t="shared" si="42"/>
        <v>0</v>
      </c>
      <c r="Q132" s="164"/>
      <c r="R132" s="75">
        <f t="shared" si="43"/>
        <v>0</v>
      </c>
      <c r="S132" s="225"/>
      <c r="T132" s="75">
        <f t="shared" si="43"/>
        <v>0</v>
      </c>
      <c r="U132" s="76">
        <f t="shared" si="32"/>
        <v>0</v>
      </c>
      <c r="V132" s="77">
        <f t="shared" si="33"/>
        <v>0</v>
      </c>
      <c r="W132" s="78">
        <f t="shared" si="37"/>
        <v>15</v>
      </c>
      <c r="X132" s="79">
        <f t="shared" si="38"/>
        <v>15</v>
      </c>
      <c r="Z132" s="205">
        <f>IFERROR(VLOOKUP(A132,'[1]КС-2 (3)'!$B$35:$H$105,5,0),0)</f>
        <v>0</v>
      </c>
      <c r="AA132" s="204">
        <f t="shared" si="34"/>
        <v>0</v>
      </c>
    </row>
    <row r="133" spans="1:27" x14ac:dyDescent="0.3">
      <c r="A133" s="17" t="s">
        <v>214</v>
      </c>
      <c r="B133" s="3" t="s">
        <v>82</v>
      </c>
      <c r="C133" s="1" t="s">
        <v>12</v>
      </c>
      <c r="D133" s="127">
        <v>2</v>
      </c>
      <c r="E133" s="141"/>
      <c r="F133" s="65">
        <f t="shared" si="39"/>
        <v>2</v>
      </c>
      <c r="G133" s="111">
        <v>1</v>
      </c>
      <c r="H133" s="66">
        <f t="shared" si="40"/>
        <v>2</v>
      </c>
      <c r="I133" s="36">
        <v>23850</v>
      </c>
      <c r="J133" s="153">
        <f t="shared" si="41"/>
        <v>-23848</v>
      </c>
      <c r="K133" s="164"/>
      <c r="L133" s="75">
        <f t="shared" si="35"/>
        <v>0</v>
      </c>
      <c r="M133" s="164"/>
      <c r="N133" s="75">
        <f t="shared" si="36"/>
        <v>0</v>
      </c>
      <c r="O133" s="164"/>
      <c r="P133" s="75">
        <f t="shared" si="42"/>
        <v>0</v>
      </c>
      <c r="Q133" s="164"/>
      <c r="R133" s="75">
        <f t="shared" si="43"/>
        <v>0</v>
      </c>
      <c r="S133" s="225"/>
      <c r="T133" s="75">
        <f t="shared" si="43"/>
        <v>0</v>
      </c>
      <c r="U133" s="76">
        <f t="shared" si="32"/>
        <v>0</v>
      </c>
      <c r="V133" s="77">
        <f t="shared" si="33"/>
        <v>0</v>
      </c>
      <c r="W133" s="78">
        <f t="shared" si="37"/>
        <v>2</v>
      </c>
      <c r="X133" s="79">
        <f t="shared" si="38"/>
        <v>2</v>
      </c>
      <c r="Z133" s="205">
        <f>IFERROR(VLOOKUP(A133,'[1]КС-2 (3)'!$B$35:$H$105,5,0),0)</f>
        <v>0</v>
      </c>
      <c r="AA133" s="204">
        <f t="shared" si="34"/>
        <v>0</v>
      </c>
    </row>
    <row r="134" spans="1:27" x14ac:dyDescent="0.3">
      <c r="A134" s="17" t="s">
        <v>215</v>
      </c>
      <c r="B134" s="3" t="s">
        <v>83</v>
      </c>
      <c r="C134" s="1" t="s">
        <v>12</v>
      </c>
      <c r="D134" s="127">
        <v>8</v>
      </c>
      <c r="E134" s="141"/>
      <c r="F134" s="65">
        <f t="shared" si="39"/>
        <v>8</v>
      </c>
      <c r="G134" s="111">
        <v>1</v>
      </c>
      <c r="H134" s="66">
        <f t="shared" si="40"/>
        <v>8</v>
      </c>
      <c r="I134" s="36">
        <v>107324</v>
      </c>
      <c r="J134" s="153">
        <f t="shared" si="41"/>
        <v>-107316</v>
      </c>
      <c r="K134" s="164"/>
      <c r="L134" s="75">
        <f t="shared" si="35"/>
        <v>0</v>
      </c>
      <c r="M134" s="164"/>
      <c r="N134" s="75">
        <f t="shared" si="36"/>
        <v>0</v>
      </c>
      <c r="O134" s="164"/>
      <c r="P134" s="75">
        <f t="shared" si="42"/>
        <v>0</v>
      </c>
      <c r="Q134" s="164"/>
      <c r="R134" s="75">
        <f t="shared" si="43"/>
        <v>0</v>
      </c>
      <c r="S134" s="225"/>
      <c r="T134" s="75">
        <f t="shared" si="43"/>
        <v>0</v>
      </c>
      <c r="U134" s="76">
        <f t="shared" si="32"/>
        <v>0</v>
      </c>
      <c r="V134" s="77">
        <f t="shared" si="33"/>
        <v>0</v>
      </c>
      <c r="W134" s="78">
        <f t="shared" si="37"/>
        <v>8</v>
      </c>
      <c r="X134" s="79">
        <f t="shared" si="38"/>
        <v>8</v>
      </c>
      <c r="Z134" s="205">
        <f>IFERROR(VLOOKUP(A134,'[1]КС-2 (3)'!$B$35:$H$105,5,0),0)</f>
        <v>0</v>
      </c>
      <c r="AA134" s="204">
        <f t="shared" si="34"/>
        <v>0</v>
      </c>
    </row>
    <row r="135" spans="1:27" x14ac:dyDescent="0.3">
      <c r="A135" s="17" t="s">
        <v>216</v>
      </c>
      <c r="B135" s="3" t="s">
        <v>84</v>
      </c>
      <c r="C135" s="1" t="s">
        <v>12</v>
      </c>
      <c r="D135" s="127">
        <v>2</v>
      </c>
      <c r="E135" s="141"/>
      <c r="F135" s="65">
        <f t="shared" si="39"/>
        <v>2</v>
      </c>
      <c r="G135" s="111">
        <v>1</v>
      </c>
      <c r="H135" s="66">
        <f t="shared" si="40"/>
        <v>2</v>
      </c>
      <c r="I135" s="36">
        <v>29813</v>
      </c>
      <c r="J135" s="153">
        <f t="shared" si="41"/>
        <v>-29811</v>
      </c>
      <c r="K135" s="164"/>
      <c r="L135" s="75">
        <f t="shared" si="35"/>
        <v>0</v>
      </c>
      <c r="M135" s="164"/>
      <c r="N135" s="75">
        <f t="shared" si="36"/>
        <v>0</v>
      </c>
      <c r="O135" s="164"/>
      <c r="P135" s="75">
        <f t="shared" si="42"/>
        <v>0</v>
      </c>
      <c r="Q135" s="164"/>
      <c r="R135" s="75">
        <f t="shared" si="43"/>
        <v>0</v>
      </c>
      <c r="S135" s="225"/>
      <c r="T135" s="75">
        <f t="shared" si="43"/>
        <v>0</v>
      </c>
      <c r="U135" s="76">
        <f t="shared" si="32"/>
        <v>0</v>
      </c>
      <c r="V135" s="77">
        <f t="shared" si="33"/>
        <v>0</v>
      </c>
      <c r="W135" s="78">
        <f t="shared" si="37"/>
        <v>2</v>
      </c>
      <c r="X135" s="79">
        <f t="shared" si="38"/>
        <v>2</v>
      </c>
      <c r="Z135" s="205">
        <f>IFERROR(VLOOKUP(A135,'[1]КС-2 (3)'!$B$35:$H$105,5,0),0)</f>
        <v>0</v>
      </c>
      <c r="AA135" s="204">
        <f t="shared" si="34"/>
        <v>0</v>
      </c>
    </row>
    <row r="136" spans="1:27" x14ac:dyDescent="0.3">
      <c r="A136" s="17" t="s">
        <v>217</v>
      </c>
      <c r="B136" s="3" t="s">
        <v>77</v>
      </c>
      <c r="C136" s="1" t="s">
        <v>12</v>
      </c>
      <c r="D136" s="127">
        <v>9</v>
      </c>
      <c r="E136" s="141"/>
      <c r="F136" s="65">
        <f t="shared" si="39"/>
        <v>9</v>
      </c>
      <c r="G136" s="111">
        <v>1</v>
      </c>
      <c r="H136" s="66">
        <f t="shared" si="40"/>
        <v>9</v>
      </c>
      <c r="I136" s="36">
        <v>147571</v>
      </c>
      <c r="J136" s="153">
        <f t="shared" si="41"/>
        <v>-147562</v>
      </c>
      <c r="K136" s="164"/>
      <c r="L136" s="75">
        <f t="shared" si="35"/>
        <v>0</v>
      </c>
      <c r="M136" s="164"/>
      <c r="N136" s="75">
        <f t="shared" si="36"/>
        <v>0</v>
      </c>
      <c r="O136" s="164"/>
      <c r="P136" s="75">
        <f t="shared" si="42"/>
        <v>0</v>
      </c>
      <c r="Q136" s="164"/>
      <c r="R136" s="75">
        <f t="shared" si="43"/>
        <v>0</v>
      </c>
      <c r="S136" s="225"/>
      <c r="T136" s="75">
        <f t="shared" si="43"/>
        <v>0</v>
      </c>
      <c r="U136" s="76">
        <f t="shared" si="32"/>
        <v>0</v>
      </c>
      <c r="V136" s="77">
        <f t="shared" si="33"/>
        <v>0</v>
      </c>
      <c r="W136" s="78">
        <f t="shared" si="37"/>
        <v>9</v>
      </c>
      <c r="X136" s="79">
        <f t="shared" si="38"/>
        <v>9</v>
      </c>
      <c r="Z136" s="205">
        <f>IFERROR(VLOOKUP(A136,'[1]КС-2 (3)'!$B$35:$H$105,5,0),0)</f>
        <v>0</v>
      </c>
      <c r="AA136" s="204">
        <f t="shared" si="34"/>
        <v>0</v>
      </c>
    </row>
    <row r="137" spans="1:27" x14ac:dyDescent="0.3">
      <c r="A137" s="17" t="s">
        <v>218</v>
      </c>
      <c r="B137" s="3" t="s">
        <v>445</v>
      </c>
      <c r="C137" s="1" t="s">
        <v>12</v>
      </c>
      <c r="D137" s="127">
        <v>10</v>
      </c>
      <c r="E137" s="141"/>
      <c r="F137" s="65">
        <f t="shared" si="39"/>
        <v>10</v>
      </c>
      <c r="G137" s="111">
        <v>1</v>
      </c>
      <c r="H137" s="66">
        <f t="shared" si="40"/>
        <v>10</v>
      </c>
      <c r="I137" s="36">
        <v>361355</v>
      </c>
      <c r="J137" s="153">
        <f t="shared" si="41"/>
        <v>-361345</v>
      </c>
      <c r="K137" s="164"/>
      <c r="L137" s="75">
        <f t="shared" si="35"/>
        <v>0</v>
      </c>
      <c r="M137" s="164"/>
      <c r="N137" s="75">
        <f t="shared" si="36"/>
        <v>0</v>
      </c>
      <c r="O137" s="164"/>
      <c r="P137" s="75">
        <f t="shared" si="42"/>
        <v>0</v>
      </c>
      <c r="Q137" s="164"/>
      <c r="R137" s="75">
        <f t="shared" si="43"/>
        <v>0</v>
      </c>
      <c r="S137" s="225"/>
      <c r="T137" s="75">
        <f t="shared" si="43"/>
        <v>0</v>
      </c>
      <c r="U137" s="76">
        <f t="shared" si="32"/>
        <v>0</v>
      </c>
      <c r="V137" s="77">
        <f t="shared" si="33"/>
        <v>0</v>
      </c>
      <c r="W137" s="78">
        <f t="shared" si="37"/>
        <v>10</v>
      </c>
      <c r="X137" s="79">
        <f t="shared" si="38"/>
        <v>10</v>
      </c>
      <c r="Z137" s="205">
        <f>IFERROR(VLOOKUP(A137,'[1]КС-2 (3)'!$B$35:$H$105,5,0),0)</f>
        <v>0</v>
      </c>
      <c r="AA137" s="204">
        <f t="shared" si="34"/>
        <v>0</v>
      </c>
    </row>
    <row r="138" spans="1:27" x14ac:dyDescent="0.3">
      <c r="A138" s="17" t="s">
        <v>219</v>
      </c>
      <c r="B138" s="3" t="s">
        <v>81</v>
      </c>
      <c r="C138" s="1" t="s">
        <v>12</v>
      </c>
      <c r="D138" s="127">
        <v>10</v>
      </c>
      <c r="E138" s="141"/>
      <c r="F138" s="65">
        <f t="shared" si="39"/>
        <v>10</v>
      </c>
      <c r="G138" s="111">
        <v>1</v>
      </c>
      <c r="H138" s="66">
        <f t="shared" si="40"/>
        <v>10</v>
      </c>
      <c r="I138" s="36">
        <v>361355</v>
      </c>
      <c r="J138" s="153">
        <f t="shared" si="41"/>
        <v>-361345</v>
      </c>
      <c r="K138" s="164"/>
      <c r="L138" s="75">
        <f t="shared" si="35"/>
        <v>0</v>
      </c>
      <c r="M138" s="164"/>
      <c r="N138" s="75">
        <f t="shared" si="36"/>
        <v>0</v>
      </c>
      <c r="O138" s="164"/>
      <c r="P138" s="75">
        <f t="shared" si="42"/>
        <v>0</v>
      </c>
      <c r="Q138" s="164"/>
      <c r="R138" s="75">
        <f t="shared" si="43"/>
        <v>0</v>
      </c>
      <c r="S138" s="225"/>
      <c r="T138" s="75">
        <f t="shared" si="43"/>
        <v>0</v>
      </c>
      <c r="U138" s="76">
        <f t="shared" ref="U138:U201" si="44">K138+M138+O138+Q138+S138</f>
        <v>0</v>
      </c>
      <c r="V138" s="77">
        <f t="shared" ref="V138:V201" si="45">L138+N138+P138+R138+T138</f>
        <v>0</v>
      </c>
      <c r="W138" s="78">
        <f t="shared" si="37"/>
        <v>10</v>
      </c>
      <c r="X138" s="79">
        <f t="shared" si="38"/>
        <v>10</v>
      </c>
      <c r="Z138" s="205">
        <f>IFERROR(VLOOKUP(A138,'[1]КС-2 (3)'!$B$35:$H$105,5,0),0)</f>
        <v>0</v>
      </c>
      <c r="AA138" s="204">
        <f t="shared" si="34"/>
        <v>0</v>
      </c>
    </row>
    <row r="139" spans="1:27" x14ac:dyDescent="0.3">
      <c r="A139" s="17" t="s">
        <v>220</v>
      </c>
      <c r="B139" s="3" t="s">
        <v>27</v>
      </c>
      <c r="C139" s="1" t="s">
        <v>12</v>
      </c>
      <c r="D139" s="127">
        <v>314</v>
      </c>
      <c r="E139" s="141"/>
      <c r="F139" s="65">
        <f t="shared" si="39"/>
        <v>314</v>
      </c>
      <c r="G139" s="111">
        <v>1</v>
      </c>
      <c r="H139" s="66">
        <f t="shared" si="40"/>
        <v>314</v>
      </c>
      <c r="I139" s="36">
        <v>102912</v>
      </c>
      <c r="J139" s="153">
        <f t="shared" si="41"/>
        <v>-102598</v>
      </c>
      <c r="K139" s="164"/>
      <c r="L139" s="75">
        <f t="shared" si="35"/>
        <v>0</v>
      </c>
      <c r="M139" s="164"/>
      <c r="N139" s="75">
        <f t="shared" si="36"/>
        <v>0</v>
      </c>
      <c r="O139" s="164"/>
      <c r="P139" s="75">
        <f t="shared" si="42"/>
        <v>0</v>
      </c>
      <c r="Q139" s="164"/>
      <c r="R139" s="75">
        <f t="shared" si="43"/>
        <v>0</v>
      </c>
      <c r="S139" s="225"/>
      <c r="T139" s="75">
        <f t="shared" si="43"/>
        <v>0</v>
      </c>
      <c r="U139" s="76">
        <f t="shared" si="44"/>
        <v>0</v>
      </c>
      <c r="V139" s="77">
        <f t="shared" si="45"/>
        <v>0</v>
      </c>
      <c r="W139" s="78">
        <f t="shared" si="37"/>
        <v>314</v>
      </c>
      <c r="X139" s="79">
        <f t="shared" si="38"/>
        <v>314</v>
      </c>
      <c r="Z139" s="205">
        <f>IFERROR(VLOOKUP(A139,'[1]КС-2 (3)'!$B$35:$H$105,5,0),0)</f>
        <v>0</v>
      </c>
      <c r="AA139" s="204">
        <f t="shared" si="34"/>
        <v>0</v>
      </c>
    </row>
    <row r="140" spans="1:27" ht="27.6" x14ac:dyDescent="0.3">
      <c r="A140" s="17" t="s">
        <v>221</v>
      </c>
      <c r="B140" s="3" t="s">
        <v>50</v>
      </c>
      <c r="C140" s="1" t="s">
        <v>12</v>
      </c>
      <c r="D140" s="127">
        <v>2</v>
      </c>
      <c r="E140" s="141"/>
      <c r="F140" s="65">
        <f t="shared" si="39"/>
        <v>2</v>
      </c>
      <c r="G140" s="111">
        <v>1</v>
      </c>
      <c r="H140" s="66">
        <f t="shared" si="40"/>
        <v>2</v>
      </c>
      <c r="I140" s="36">
        <v>6602</v>
      </c>
      <c r="J140" s="153">
        <f t="shared" si="41"/>
        <v>-6600</v>
      </c>
      <c r="K140" s="164"/>
      <c r="L140" s="75">
        <f t="shared" si="35"/>
        <v>0</v>
      </c>
      <c r="M140" s="164"/>
      <c r="N140" s="75">
        <f t="shared" si="36"/>
        <v>0</v>
      </c>
      <c r="O140" s="164"/>
      <c r="P140" s="75">
        <f t="shared" si="42"/>
        <v>0</v>
      </c>
      <c r="Q140" s="164"/>
      <c r="R140" s="75">
        <f t="shared" si="43"/>
        <v>0</v>
      </c>
      <c r="S140" s="225"/>
      <c r="T140" s="75">
        <f t="shared" si="43"/>
        <v>0</v>
      </c>
      <c r="U140" s="76">
        <f t="shared" si="44"/>
        <v>0</v>
      </c>
      <c r="V140" s="77">
        <f t="shared" si="45"/>
        <v>0</v>
      </c>
      <c r="W140" s="78">
        <f t="shared" si="37"/>
        <v>2</v>
      </c>
      <c r="X140" s="79">
        <f t="shared" si="38"/>
        <v>2</v>
      </c>
      <c r="Z140" s="205">
        <f>IFERROR(VLOOKUP(A140,'[1]КС-2 (3)'!$B$35:$H$105,5,0),0)</f>
        <v>0</v>
      </c>
      <c r="AA140" s="204">
        <f t="shared" si="34"/>
        <v>0</v>
      </c>
    </row>
    <row r="141" spans="1:27" ht="27.6" x14ac:dyDescent="0.3">
      <c r="A141" s="17" t="s">
        <v>222</v>
      </c>
      <c r="B141" s="3" t="s">
        <v>439</v>
      </c>
      <c r="C141" s="1" t="s">
        <v>12</v>
      </c>
      <c r="D141" s="127">
        <v>3</v>
      </c>
      <c r="E141" s="141"/>
      <c r="F141" s="65">
        <f t="shared" si="39"/>
        <v>3</v>
      </c>
      <c r="G141" s="111">
        <v>1</v>
      </c>
      <c r="H141" s="66">
        <f t="shared" si="40"/>
        <v>3</v>
      </c>
      <c r="I141" s="36">
        <v>9469</v>
      </c>
      <c r="J141" s="153">
        <f t="shared" si="41"/>
        <v>-9466</v>
      </c>
      <c r="K141" s="164"/>
      <c r="L141" s="75">
        <f t="shared" si="35"/>
        <v>0</v>
      </c>
      <c r="M141" s="164"/>
      <c r="N141" s="75">
        <f t="shared" si="36"/>
        <v>0</v>
      </c>
      <c r="O141" s="164"/>
      <c r="P141" s="75">
        <f t="shared" si="42"/>
        <v>0</v>
      </c>
      <c r="Q141" s="164"/>
      <c r="R141" s="75">
        <f t="shared" si="43"/>
        <v>0</v>
      </c>
      <c r="S141" s="225"/>
      <c r="T141" s="75">
        <f t="shared" si="43"/>
        <v>0</v>
      </c>
      <c r="U141" s="76">
        <f t="shared" si="44"/>
        <v>0</v>
      </c>
      <c r="V141" s="77">
        <f t="shared" si="45"/>
        <v>0</v>
      </c>
      <c r="W141" s="78">
        <f t="shared" si="37"/>
        <v>3</v>
      </c>
      <c r="X141" s="79">
        <f t="shared" si="38"/>
        <v>3</v>
      </c>
      <c r="Z141" s="205">
        <f>IFERROR(VLOOKUP(A141,'[1]КС-2 (3)'!$B$35:$H$105,5,0),0)</f>
        <v>0</v>
      </c>
      <c r="AA141" s="204">
        <f t="shared" ref="AA141:AA204" si="46">Z141-O141</f>
        <v>0</v>
      </c>
    </row>
    <row r="142" spans="1:27" ht="27.6" x14ac:dyDescent="0.3">
      <c r="A142" s="17" t="s">
        <v>223</v>
      </c>
      <c r="B142" s="4" t="s">
        <v>86</v>
      </c>
      <c r="C142" s="1" t="s">
        <v>12</v>
      </c>
      <c r="D142" s="127">
        <v>1</v>
      </c>
      <c r="E142" s="141"/>
      <c r="F142" s="65">
        <f t="shared" si="39"/>
        <v>1</v>
      </c>
      <c r="G142" s="111">
        <v>1</v>
      </c>
      <c r="H142" s="66">
        <f t="shared" si="40"/>
        <v>1</v>
      </c>
      <c r="I142" s="36">
        <v>3301</v>
      </c>
      <c r="J142" s="153">
        <f t="shared" si="41"/>
        <v>-3300</v>
      </c>
      <c r="K142" s="164"/>
      <c r="L142" s="75">
        <f t="shared" si="35"/>
        <v>0</v>
      </c>
      <c r="M142" s="164"/>
      <c r="N142" s="75">
        <f t="shared" si="36"/>
        <v>0</v>
      </c>
      <c r="O142" s="164"/>
      <c r="P142" s="75">
        <f t="shared" si="42"/>
        <v>0</v>
      </c>
      <c r="Q142" s="164"/>
      <c r="R142" s="75">
        <f t="shared" si="43"/>
        <v>0</v>
      </c>
      <c r="S142" s="225"/>
      <c r="T142" s="75">
        <f t="shared" si="43"/>
        <v>0</v>
      </c>
      <c r="U142" s="76">
        <f t="shared" si="44"/>
        <v>0</v>
      </c>
      <c r="V142" s="77">
        <f t="shared" si="45"/>
        <v>0</v>
      </c>
      <c r="W142" s="78">
        <f t="shared" si="37"/>
        <v>1</v>
      </c>
      <c r="X142" s="79">
        <f t="shared" si="38"/>
        <v>1</v>
      </c>
      <c r="Z142" s="205">
        <f>IFERROR(VLOOKUP(A142,'[1]КС-2 (3)'!$B$35:$H$105,5,0),0)</f>
        <v>0</v>
      </c>
      <c r="AA142" s="204">
        <f t="shared" si="46"/>
        <v>0</v>
      </c>
    </row>
    <row r="143" spans="1:27" ht="27.6" x14ac:dyDescent="0.3">
      <c r="A143" s="17" t="s">
        <v>224</v>
      </c>
      <c r="B143" s="4" t="s">
        <v>87</v>
      </c>
      <c r="C143" s="1" t="s">
        <v>12</v>
      </c>
      <c r="D143" s="127">
        <v>7</v>
      </c>
      <c r="E143" s="141"/>
      <c r="F143" s="65">
        <f t="shared" si="39"/>
        <v>7</v>
      </c>
      <c r="G143" s="111">
        <v>1</v>
      </c>
      <c r="H143" s="66">
        <f t="shared" si="40"/>
        <v>7</v>
      </c>
      <c r="I143" s="36">
        <v>22094</v>
      </c>
      <c r="J143" s="153">
        <f t="shared" si="41"/>
        <v>-22087</v>
      </c>
      <c r="K143" s="164"/>
      <c r="L143" s="75">
        <f t="shared" si="35"/>
        <v>0</v>
      </c>
      <c r="M143" s="164"/>
      <c r="N143" s="75">
        <f t="shared" si="36"/>
        <v>0</v>
      </c>
      <c r="O143" s="164"/>
      <c r="P143" s="75">
        <f t="shared" si="42"/>
        <v>0</v>
      </c>
      <c r="Q143" s="164"/>
      <c r="R143" s="75">
        <f t="shared" si="43"/>
        <v>0</v>
      </c>
      <c r="S143" s="225"/>
      <c r="T143" s="75">
        <f t="shared" si="43"/>
        <v>0</v>
      </c>
      <c r="U143" s="76">
        <f t="shared" si="44"/>
        <v>0</v>
      </c>
      <c r="V143" s="77">
        <f t="shared" si="45"/>
        <v>0</v>
      </c>
      <c r="W143" s="78">
        <f t="shared" si="37"/>
        <v>7</v>
      </c>
      <c r="X143" s="79">
        <f t="shared" si="38"/>
        <v>7</v>
      </c>
      <c r="Z143" s="205">
        <f>IFERROR(VLOOKUP(A143,'[1]КС-2 (3)'!$B$35:$H$105,5,0),0)</f>
        <v>0</v>
      </c>
      <c r="AA143" s="204">
        <f t="shared" si="46"/>
        <v>0</v>
      </c>
    </row>
    <row r="144" spans="1:27" ht="27.6" x14ac:dyDescent="0.3">
      <c r="A144" s="17" t="s">
        <v>225</v>
      </c>
      <c r="B144" s="4" t="s">
        <v>88</v>
      </c>
      <c r="C144" s="1" t="s">
        <v>12</v>
      </c>
      <c r="D144" s="127">
        <v>1</v>
      </c>
      <c r="E144" s="141"/>
      <c r="F144" s="65">
        <f t="shared" si="39"/>
        <v>1</v>
      </c>
      <c r="G144" s="111">
        <v>1</v>
      </c>
      <c r="H144" s="66">
        <f t="shared" si="40"/>
        <v>1</v>
      </c>
      <c r="I144" s="36">
        <v>3301</v>
      </c>
      <c r="J144" s="153">
        <f t="shared" si="41"/>
        <v>-3300</v>
      </c>
      <c r="K144" s="164"/>
      <c r="L144" s="75">
        <f t="shared" si="35"/>
        <v>0</v>
      </c>
      <c r="M144" s="164"/>
      <c r="N144" s="75">
        <f t="shared" si="36"/>
        <v>0</v>
      </c>
      <c r="O144" s="164"/>
      <c r="P144" s="75">
        <f t="shared" si="42"/>
        <v>0</v>
      </c>
      <c r="Q144" s="164"/>
      <c r="R144" s="75">
        <f t="shared" si="43"/>
        <v>0</v>
      </c>
      <c r="S144" s="225"/>
      <c r="T144" s="75">
        <f t="shared" si="43"/>
        <v>0</v>
      </c>
      <c r="U144" s="76">
        <f t="shared" si="44"/>
        <v>0</v>
      </c>
      <c r="V144" s="77">
        <f t="shared" si="45"/>
        <v>0</v>
      </c>
      <c r="W144" s="78">
        <f t="shared" si="37"/>
        <v>1</v>
      </c>
      <c r="X144" s="79">
        <f t="shared" si="38"/>
        <v>1</v>
      </c>
      <c r="Z144" s="205">
        <f>IFERROR(VLOOKUP(A144,'[1]КС-2 (3)'!$B$35:$H$105,5,0),0)</f>
        <v>0</v>
      </c>
      <c r="AA144" s="204">
        <f t="shared" si="46"/>
        <v>0</v>
      </c>
    </row>
    <row r="145" spans="1:27" ht="27.6" x14ac:dyDescent="0.3">
      <c r="A145" s="17" t="s">
        <v>226</v>
      </c>
      <c r="B145" s="4" t="s">
        <v>89</v>
      </c>
      <c r="C145" s="1" t="s">
        <v>12</v>
      </c>
      <c r="D145" s="127">
        <v>9</v>
      </c>
      <c r="E145" s="141"/>
      <c r="F145" s="65">
        <f t="shared" si="39"/>
        <v>9</v>
      </c>
      <c r="G145" s="111">
        <v>1</v>
      </c>
      <c r="H145" s="66">
        <f t="shared" si="40"/>
        <v>9</v>
      </c>
      <c r="I145" s="36">
        <v>28408</v>
      </c>
      <c r="J145" s="153">
        <f t="shared" si="41"/>
        <v>-28399</v>
      </c>
      <c r="K145" s="164"/>
      <c r="L145" s="75">
        <f t="shared" si="35"/>
        <v>0</v>
      </c>
      <c r="M145" s="164"/>
      <c r="N145" s="75">
        <f t="shared" si="36"/>
        <v>0</v>
      </c>
      <c r="O145" s="164"/>
      <c r="P145" s="75">
        <f t="shared" si="42"/>
        <v>0</v>
      </c>
      <c r="Q145" s="164"/>
      <c r="R145" s="75">
        <f t="shared" si="43"/>
        <v>0</v>
      </c>
      <c r="S145" s="225"/>
      <c r="T145" s="75">
        <f t="shared" si="43"/>
        <v>0</v>
      </c>
      <c r="U145" s="76">
        <f t="shared" si="44"/>
        <v>0</v>
      </c>
      <c r="V145" s="77">
        <f t="shared" si="45"/>
        <v>0</v>
      </c>
      <c r="W145" s="78">
        <f t="shared" si="37"/>
        <v>9</v>
      </c>
      <c r="X145" s="79">
        <f t="shared" si="38"/>
        <v>9</v>
      </c>
      <c r="Z145" s="205">
        <f>IFERROR(VLOOKUP(A145,'[1]КС-2 (3)'!$B$35:$H$105,5,0),0)</f>
        <v>0</v>
      </c>
      <c r="AA145" s="204">
        <f t="shared" si="46"/>
        <v>0</v>
      </c>
    </row>
    <row r="146" spans="1:27" ht="27.6" x14ac:dyDescent="0.3">
      <c r="A146" s="17" t="s">
        <v>227</v>
      </c>
      <c r="B146" s="4" t="s">
        <v>90</v>
      </c>
      <c r="C146" s="1" t="s">
        <v>12</v>
      </c>
      <c r="D146" s="127">
        <v>4</v>
      </c>
      <c r="E146" s="141"/>
      <c r="F146" s="65">
        <f t="shared" si="39"/>
        <v>4</v>
      </c>
      <c r="G146" s="111">
        <v>1</v>
      </c>
      <c r="H146" s="66">
        <f t="shared" si="40"/>
        <v>4</v>
      </c>
      <c r="I146" s="36">
        <v>12625</v>
      </c>
      <c r="J146" s="153">
        <f t="shared" si="41"/>
        <v>-12621</v>
      </c>
      <c r="K146" s="164"/>
      <c r="L146" s="75">
        <f t="shared" si="35"/>
        <v>0</v>
      </c>
      <c r="M146" s="164"/>
      <c r="N146" s="75">
        <f t="shared" si="36"/>
        <v>0</v>
      </c>
      <c r="O146" s="164"/>
      <c r="P146" s="75">
        <f t="shared" si="42"/>
        <v>0</v>
      </c>
      <c r="Q146" s="164"/>
      <c r="R146" s="75">
        <f t="shared" si="43"/>
        <v>0</v>
      </c>
      <c r="S146" s="225"/>
      <c r="T146" s="75">
        <f t="shared" si="43"/>
        <v>0</v>
      </c>
      <c r="U146" s="76">
        <f t="shared" si="44"/>
        <v>0</v>
      </c>
      <c r="V146" s="77">
        <f t="shared" si="45"/>
        <v>0</v>
      </c>
      <c r="W146" s="78">
        <f t="shared" si="37"/>
        <v>4</v>
      </c>
      <c r="X146" s="79">
        <f t="shared" si="38"/>
        <v>4</v>
      </c>
      <c r="Z146" s="205">
        <f>IFERROR(VLOOKUP(A146,'[1]КС-2 (3)'!$B$35:$H$105,5,0),0)</f>
        <v>0</v>
      </c>
      <c r="AA146" s="204">
        <f t="shared" si="46"/>
        <v>0</v>
      </c>
    </row>
    <row r="147" spans="1:27" ht="27.6" x14ac:dyDescent="0.3">
      <c r="A147" s="17" t="s">
        <v>228</v>
      </c>
      <c r="B147" s="4" t="s">
        <v>91</v>
      </c>
      <c r="C147" s="1" t="s">
        <v>12</v>
      </c>
      <c r="D147" s="127">
        <v>3</v>
      </c>
      <c r="E147" s="141"/>
      <c r="F147" s="65">
        <f t="shared" si="39"/>
        <v>3</v>
      </c>
      <c r="G147" s="111">
        <v>1</v>
      </c>
      <c r="H147" s="66">
        <f t="shared" si="40"/>
        <v>3</v>
      </c>
      <c r="I147" s="36">
        <v>9469</v>
      </c>
      <c r="J147" s="153">
        <f t="shared" si="41"/>
        <v>-9466</v>
      </c>
      <c r="K147" s="164"/>
      <c r="L147" s="75">
        <f t="shared" si="35"/>
        <v>0</v>
      </c>
      <c r="M147" s="164"/>
      <c r="N147" s="75">
        <f t="shared" si="36"/>
        <v>0</v>
      </c>
      <c r="O147" s="164"/>
      <c r="P147" s="75">
        <f t="shared" si="42"/>
        <v>0</v>
      </c>
      <c r="Q147" s="164"/>
      <c r="R147" s="75">
        <f t="shared" si="43"/>
        <v>0</v>
      </c>
      <c r="S147" s="225"/>
      <c r="T147" s="75">
        <f t="shared" si="43"/>
        <v>0</v>
      </c>
      <c r="U147" s="76">
        <f t="shared" si="44"/>
        <v>0</v>
      </c>
      <c r="V147" s="77">
        <f t="shared" si="45"/>
        <v>0</v>
      </c>
      <c r="W147" s="78">
        <f t="shared" si="37"/>
        <v>3</v>
      </c>
      <c r="X147" s="79">
        <f t="shared" si="38"/>
        <v>3</v>
      </c>
      <c r="Z147" s="205">
        <f>IFERROR(VLOOKUP(A147,'[1]КС-2 (3)'!$B$35:$H$105,5,0),0)</f>
        <v>0</v>
      </c>
      <c r="AA147" s="204">
        <f t="shared" si="46"/>
        <v>0</v>
      </c>
    </row>
    <row r="148" spans="1:27" ht="27.6" x14ac:dyDescent="0.3">
      <c r="A148" s="17" t="s">
        <v>229</v>
      </c>
      <c r="B148" s="4" t="s">
        <v>92</v>
      </c>
      <c r="C148" s="1" t="s">
        <v>12</v>
      </c>
      <c r="D148" s="127">
        <v>3</v>
      </c>
      <c r="E148" s="141"/>
      <c r="F148" s="65">
        <f t="shared" si="39"/>
        <v>3</v>
      </c>
      <c r="G148" s="111">
        <v>1</v>
      </c>
      <c r="H148" s="66">
        <f t="shared" si="40"/>
        <v>3</v>
      </c>
      <c r="I148" s="36">
        <v>9904</v>
      </c>
      <c r="J148" s="153">
        <f t="shared" si="41"/>
        <v>-9901</v>
      </c>
      <c r="K148" s="164"/>
      <c r="L148" s="75">
        <f t="shared" si="35"/>
        <v>0</v>
      </c>
      <c r="M148" s="164"/>
      <c r="N148" s="75">
        <f t="shared" si="36"/>
        <v>0</v>
      </c>
      <c r="O148" s="164"/>
      <c r="P148" s="75">
        <f t="shared" si="42"/>
        <v>0</v>
      </c>
      <c r="Q148" s="164"/>
      <c r="R148" s="75">
        <f t="shared" si="43"/>
        <v>0</v>
      </c>
      <c r="S148" s="225"/>
      <c r="T148" s="75">
        <f t="shared" si="43"/>
        <v>0</v>
      </c>
      <c r="U148" s="76">
        <f t="shared" si="44"/>
        <v>0</v>
      </c>
      <c r="V148" s="77">
        <f t="shared" si="45"/>
        <v>0</v>
      </c>
      <c r="W148" s="78">
        <f t="shared" si="37"/>
        <v>3</v>
      </c>
      <c r="X148" s="79">
        <f t="shared" si="38"/>
        <v>3</v>
      </c>
      <c r="Z148" s="205">
        <f>IFERROR(VLOOKUP(A148,'[1]КС-2 (3)'!$B$35:$H$105,5,0),0)</f>
        <v>0</v>
      </c>
      <c r="AA148" s="204">
        <f t="shared" si="46"/>
        <v>0</v>
      </c>
    </row>
    <row r="149" spans="1:27" ht="27.6" x14ac:dyDescent="0.3">
      <c r="A149" s="17" t="s">
        <v>230</v>
      </c>
      <c r="B149" s="4" t="s">
        <v>32</v>
      </c>
      <c r="C149" s="1" t="s">
        <v>12</v>
      </c>
      <c r="D149" s="127">
        <v>2</v>
      </c>
      <c r="E149" s="141"/>
      <c r="F149" s="65">
        <f t="shared" si="39"/>
        <v>2</v>
      </c>
      <c r="G149" s="111">
        <v>1</v>
      </c>
      <c r="H149" s="66">
        <f t="shared" si="40"/>
        <v>2</v>
      </c>
      <c r="I149" s="36">
        <v>6313</v>
      </c>
      <c r="J149" s="153">
        <f t="shared" si="41"/>
        <v>-6311</v>
      </c>
      <c r="K149" s="164"/>
      <c r="L149" s="75">
        <f t="shared" si="35"/>
        <v>0</v>
      </c>
      <c r="M149" s="164"/>
      <c r="N149" s="75">
        <f t="shared" si="36"/>
        <v>0</v>
      </c>
      <c r="O149" s="164"/>
      <c r="P149" s="75">
        <f t="shared" si="42"/>
        <v>0</v>
      </c>
      <c r="Q149" s="164"/>
      <c r="R149" s="75">
        <f t="shared" si="43"/>
        <v>0</v>
      </c>
      <c r="S149" s="225"/>
      <c r="T149" s="75">
        <f t="shared" si="43"/>
        <v>0</v>
      </c>
      <c r="U149" s="76">
        <f t="shared" si="44"/>
        <v>0</v>
      </c>
      <c r="V149" s="77">
        <f t="shared" si="45"/>
        <v>0</v>
      </c>
      <c r="W149" s="78">
        <f t="shared" si="37"/>
        <v>2</v>
      </c>
      <c r="X149" s="79">
        <f t="shared" si="38"/>
        <v>2</v>
      </c>
      <c r="Z149" s="205">
        <f>IFERROR(VLOOKUP(A149,'[1]КС-2 (3)'!$B$35:$H$105,5,0),0)</f>
        <v>0</v>
      </c>
      <c r="AA149" s="204">
        <f t="shared" si="46"/>
        <v>0</v>
      </c>
    </row>
    <row r="150" spans="1:27" ht="27.6" x14ac:dyDescent="0.3">
      <c r="A150" s="17" t="s">
        <v>231</v>
      </c>
      <c r="B150" s="4" t="s">
        <v>33</v>
      </c>
      <c r="C150" s="1" t="s">
        <v>12</v>
      </c>
      <c r="D150" s="127">
        <v>1</v>
      </c>
      <c r="E150" s="141"/>
      <c r="F150" s="65">
        <f t="shared" si="39"/>
        <v>1</v>
      </c>
      <c r="G150" s="111">
        <v>1</v>
      </c>
      <c r="H150" s="66">
        <f t="shared" si="40"/>
        <v>1</v>
      </c>
      <c r="I150" s="36">
        <v>3156</v>
      </c>
      <c r="J150" s="153">
        <f t="shared" si="41"/>
        <v>-3155</v>
      </c>
      <c r="K150" s="164"/>
      <c r="L150" s="75">
        <f t="shared" si="35"/>
        <v>0</v>
      </c>
      <c r="M150" s="164"/>
      <c r="N150" s="75">
        <f t="shared" si="36"/>
        <v>0</v>
      </c>
      <c r="O150" s="164"/>
      <c r="P150" s="75">
        <f t="shared" si="42"/>
        <v>0</v>
      </c>
      <c r="Q150" s="164"/>
      <c r="R150" s="75">
        <f t="shared" si="43"/>
        <v>0</v>
      </c>
      <c r="S150" s="225"/>
      <c r="T150" s="75">
        <f t="shared" si="43"/>
        <v>0</v>
      </c>
      <c r="U150" s="76">
        <f t="shared" si="44"/>
        <v>0</v>
      </c>
      <c r="V150" s="77">
        <f t="shared" si="45"/>
        <v>0</v>
      </c>
      <c r="W150" s="78">
        <f t="shared" si="37"/>
        <v>1</v>
      </c>
      <c r="X150" s="79">
        <f t="shared" si="38"/>
        <v>1</v>
      </c>
      <c r="Z150" s="205">
        <f>IFERROR(VLOOKUP(A150,'[1]КС-2 (3)'!$B$35:$H$105,5,0),0)</f>
        <v>0</v>
      </c>
      <c r="AA150" s="204">
        <f t="shared" si="46"/>
        <v>0</v>
      </c>
    </row>
    <row r="151" spans="1:27" ht="27.6" x14ac:dyDescent="0.3">
      <c r="A151" s="17" t="s">
        <v>232</v>
      </c>
      <c r="B151" s="4" t="s">
        <v>93</v>
      </c>
      <c r="C151" s="1" t="s">
        <v>12</v>
      </c>
      <c r="D151" s="127">
        <v>4</v>
      </c>
      <c r="E151" s="141"/>
      <c r="F151" s="65">
        <f t="shared" si="39"/>
        <v>4</v>
      </c>
      <c r="G151" s="111">
        <v>1</v>
      </c>
      <c r="H151" s="66">
        <f t="shared" si="40"/>
        <v>4</v>
      </c>
      <c r="I151" s="36">
        <v>13206</v>
      </c>
      <c r="J151" s="153">
        <f t="shared" si="41"/>
        <v>-13202</v>
      </c>
      <c r="K151" s="164"/>
      <c r="L151" s="75">
        <f t="shared" ref="L151:L214" si="47">ROUND(K151*$G151,0)</f>
        <v>0</v>
      </c>
      <c r="M151" s="164"/>
      <c r="N151" s="75">
        <f t="shared" ref="N151:N214" si="48">ROUND(M151*$G151,0)</f>
        <v>0</v>
      </c>
      <c r="O151" s="164"/>
      <c r="P151" s="75">
        <f t="shared" si="42"/>
        <v>0</v>
      </c>
      <c r="Q151" s="164"/>
      <c r="R151" s="75">
        <f t="shared" si="43"/>
        <v>0</v>
      </c>
      <c r="S151" s="225"/>
      <c r="T151" s="75">
        <f t="shared" si="43"/>
        <v>0</v>
      </c>
      <c r="U151" s="76">
        <f t="shared" si="44"/>
        <v>0</v>
      </c>
      <c r="V151" s="77">
        <f t="shared" si="45"/>
        <v>0</v>
      </c>
      <c r="W151" s="78">
        <f t="shared" ref="W151:W214" si="49">F151-U151</f>
        <v>4</v>
      </c>
      <c r="X151" s="79">
        <f t="shared" ref="X151:X214" si="50">H151-V151</f>
        <v>4</v>
      </c>
      <c r="Z151" s="205">
        <f>IFERROR(VLOOKUP(A151,'[1]КС-2 (3)'!$B$35:$H$105,5,0),0)</f>
        <v>0</v>
      </c>
      <c r="AA151" s="204">
        <f t="shared" si="46"/>
        <v>0</v>
      </c>
    </row>
    <row r="152" spans="1:27" ht="27.6" x14ac:dyDescent="0.3">
      <c r="A152" s="17" t="s">
        <v>233</v>
      </c>
      <c r="B152" s="4" t="s">
        <v>34</v>
      </c>
      <c r="C152" s="1" t="s">
        <v>12</v>
      </c>
      <c r="D152" s="127">
        <v>7</v>
      </c>
      <c r="E152" s="141"/>
      <c r="F152" s="65">
        <f t="shared" si="39"/>
        <v>7</v>
      </c>
      <c r="G152" s="111">
        <v>1</v>
      </c>
      <c r="H152" s="66">
        <f t="shared" si="40"/>
        <v>7</v>
      </c>
      <c r="I152" s="36">
        <v>22094</v>
      </c>
      <c r="J152" s="153">
        <f t="shared" si="41"/>
        <v>-22087</v>
      </c>
      <c r="K152" s="164"/>
      <c r="L152" s="75">
        <f t="shared" si="47"/>
        <v>0</v>
      </c>
      <c r="M152" s="164"/>
      <c r="N152" s="75">
        <f t="shared" si="48"/>
        <v>0</v>
      </c>
      <c r="O152" s="164"/>
      <c r="P152" s="75">
        <f t="shared" si="42"/>
        <v>0</v>
      </c>
      <c r="Q152" s="164"/>
      <c r="R152" s="75">
        <f t="shared" si="43"/>
        <v>0</v>
      </c>
      <c r="S152" s="225"/>
      <c r="T152" s="75">
        <f t="shared" si="43"/>
        <v>0</v>
      </c>
      <c r="U152" s="76">
        <f t="shared" si="44"/>
        <v>0</v>
      </c>
      <c r="V152" s="77">
        <f t="shared" si="45"/>
        <v>0</v>
      </c>
      <c r="W152" s="78">
        <f t="shared" si="49"/>
        <v>7</v>
      </c>
      <c r="X152" s="79">
        <f t="shared" si="50"/>
        <v>7</v>
      </c>
      <c r="Z152" s="205">
        <f>IFERROR(VLOOKUP(A152,'[1]КС-2 (3)'!$B$35:$H$105,5,0),0)</f>
        <v>0</v>
      </c>
      <c r="AA152" s="204">
        <f t="shared" si="46"/>
        <v>0</v>
      </c>
    </row>
    <row r="153" spans="1:27" ht="27.6" x14ac:dyDescent="0.3">
      <c r="A153" s="17" t="s">
        <v>234</v>
      </c>
      <c r="B153" s="4" t="s">
        <v>94</v>
      </c>
      <c r="C153" s="1" t="s">
        <v>12</v>
      </c>
      <c r="D153" s="127">
        <v>2</v>
      </c>
      <c r="E153" s="141"/>
      <c r="F153" s="65">
        <f t="shared" si="39"/>
        <v>2</v>
      </c>
      <c r="G153" s="111">
        <v>1</v>
      </c>
      <c r="H153" s="66">
        <f t="shared" si="40"/>
        <v>2</v>
      </c>
      <c r="I153" s="36">
        <v>6602</v>
      </c>
      <c r="J153" s="153">
        <f t="shared" si="41"/>
        <v>-6600</v>
      </c>
      <c r="K153" s="164"/>
      <c r="L153" s="75">
        <f t="shared" si="47"/>
        <v>0</v>
      </c>
      <c r="M153" s="164"/>
      <c r="N153" s="75">
        <f t="shared" si="48"/>
        <v>0</v>
      </c>
      <c r="O153" s="164"/>
      <c r="P153" s="75">
        <f t="shared" si="42"/>
        <v>0</v>
      </c>
      <c r="Q153" s="164"/>
      <c r="R153" s="75">
        <f t="shared" si="43"/>
        <v>0</v>
      </c>
      <c r="S153" s="225"/>
      <c r="T153" s="75">
        <f t="shared" si="43"/>
        <v>0</v>
      </c>
      <c r="U153" s="76">
        <f t="shared" si="44"/>
        <v>0</v>
      </c>
      <c r="V153" s="77">
        <f t="shared" si="45"/>
        <v>0</v>
      </c>
      <c r="W153" s="78">
        <f t="shared" si="49"/>
        <v>2</v>
      </c>
      <c r="X153" s="79">
        <f t="shared" si="50"/>
        <v>2</v>
      </c>
      <c r="Z153" s="205">
        <f>IFERROR(VLOOKUP(A153,'[1]КС-2 (3)'!$B$35:$H$105,5,0),0)</f>
        <v>0</v>
      </c>
      <c r="AA153" s="204">
        <f t="shared" si="46"/>
        <v>0</v>
      </c>
    </row>
    <row r="154" spans="1:27" ht="27.6" x14ac:dyDescent="0.3">
      <c r="A154" s="17" t="s">
        <v>235</v>
      </c>
      <c r="B154" s="4" t="s">
        <v>95</v>
      </c>
      <c r="C154" s="1" t="s">
        <v>12</v>
      </c>
      <c r="D154" s="127">
        <v>1</v>
      </c>
      <c r="E154" s="141"/>
      <c r="F154" s="65">
        <f t="shared" si="39"/>
        <v>1</v>
      </c>
      <c r="G154" s="111">
        <v>1</v>
      </c>
      <c r="H154" s="66">
        <f t="shared" si="40"/>
        <v>1</v>
      </c>
      <c r="I154" s="36">
        <v>3301</v>
      </c>
      <c r="J154" s="153">
        <f t="shared" si="41"/>
        <v>-3300</v>
      </c>
      <c r="K154" s="164"/>
      <c r="L154" s="75">
        <f t="shared" si="47"/>
        <v>0</v>
      </c>
      <c r="M154" s="164"/>
      <c r="N154" s="75">
        <f t="shared" si="48"/>
        <v>0</v>
      </c>
      <c r="O154" s="164"/>
      <c r="P154" s="75">
        <f t="shared" si="42"/>
        <v>0</v>
      </c>
      <c r="Q154" s="164"/>
      <c r="R154" s="75">
        <f t="shared" si="43"/>
        <v>0</v>
      </c>
      <c r="S154" s="225"/>
      <c r="T154" s="75">
        <f t="shared" si="43"/>
        <v>0</v>
      </c>
      <c r="U154" s="76">
        <f t="shared" si="44"/>
        <v>0</v>
      </c>
      <c r="V154" s="77">
        <f t="shared" si="45"/>
        <v>0</v>
      </c>
      <c r="W154" s="78">
        <f t="shared" si="49"/>
        <v>1</v>
      </c>
      <c r="X154" s="79">
        <f t="shared" si="50"/>
        <v>1</v>
      </c>
      <c r="Z154" s="205">
        <f>IFERROR(VLOOKUP(A154,'[1]КС-2 (3)'!$B$35:$H$105,5,0),0)</f>
        <v>0</v>
      </c>
      <c r="AA154" s="204">
        <f t="shared" si="46"/>
        <v>0</v>
      </c>
    </row>
    <row r="155" spans="1:27" ht="27.6" x14ac:dyDescent="0.3">
      <c r="A155" s="17" t="s">
        <v>236</v>
      </c>
      <c r="B155" s="4" t="s">
        <v>97</v>
      </c>
      <c r="C155" s="1" t="s">
        <v>12</v>
      </c>
      <c r="D155" s="127">
        <v>3</v>
      </c>
      <c r="E155" s="141"/>
      <c r="F155" s="65">
        <f t="shared" si="39"/>
        <v>3</v>
      </c>
      <c r="G155" s="111">
        <v>1</v>
      </c>
      <c r="H155" s="66">
        <f t="shared" si="40"/>
        <v>3</v>
      </c>
      <c r="I155" s="36">
        <v>9469</v>
      </c>
      <c r="J155" s="153">
        <f t="shared" si="41"/>
        <v>-9466</v>
      </c>
      <c r="K155" s="164"/>
      <c r="L155" s="75">
        <f t="shared" si="47"/>
        <v>0</v>
      </c>
      <c r="M155" s="164"/>
      <c r="N155" s="75">
        <f t="shared" si="48"/>
        <v>0</v>
      </c>
      <c r="O155" s="164"/>
      <c r="P155" s="75">
        <f t="shared" si="42"/>
        <v>0</v>
      </c>
      <c r="Q155" s="164"/>
      <c r="R155" s="75">
        <f t="shared" si="43"/>
        <v>0</v>
      </c>
      <c r="S155" s="225"/>
      <c r="T155" s="75">
        <f t="shared" si="43"/>
        <v>0</v>
      </c>
      <c r="U155" s="76">
        <f t="shared" si="44"/>
        <v>0</v>
      </c>
      <c r="V155" s="77">
        <f t="shared" si="45"/>
        <v>0</v>
      </c>
      <c r="W155" s="78">
        <f t="shared" si="49"/>
        <v>3</v>
      </c>
      <c r="X155" s="79">
        <f t="shared" si="50"/>
        <v>3</v>
      </c>
      <c r="Z155" s="205">
        <f>IFERROR(VLOOKUP(A155,'[1]КС-2 (3)'!$B$35:$H$105,5,0),0)</f>
        <v>0</v>
      </c>
      <c r="AA155" s="204">
        <f t="shared" si="46"/>
        <v>0</v>
      </c>
    </row>
    <row r="156" spans="1:27" ht="27.6" x14ac:dyDescent="0.3">
      <c r="A156" s="17" t="s">
        <v>237</v>
      </c>
      <c r="B156" s="4" t="s">
        <v>440</v>
      </c>
      <c r="C156" s="1" t="s">
        <v>12</v>
      </c>
      <c r="D156" s="127">
        <v>5</v>
      </c>
      <c r="E156" s="141"/>
      <c r="F156" s="65">
        <f t="shared" si="39"/>
        <v>5</v>
      </c>
      <c r="G156" s="111">
        <v>1</v>
      </c>
      <c r="H156" s="66">
        <f t="shared" si="40"/>
        <v>5</v>
      </c>
      <c r="I156" s="36">
        <v>45942</v>
      </c>
      <c r="J156" s="153">
        <f t="shared" si="41"/>
        <v>-45937</v>
      </c>
      <c r="K156" s="164"/>
      <c r="L156" s="75">
        <f t="shared" si="47"/>
        <v>0</v>
      </c>
      <c r="M156" s="164"/>
      <c r="N156" s="75">
        <f t="shared" si="48"/>
        <v>0</v>
      </c>
      <c r="O156" s="164"/>
      <c r="P156" s="75">
        <f t="shared" si="42"/>
        <v>0</v>
      </c>
      <c r="Q156" s="164"/>
      <c r="R156" s="75">
        <f t="shared" si="43"/>
        <v>0</v>
      </c>
      <c r="S156" s="225"/>
      <c r="T156" s="75">
        <f t="shared" si="43"/>
        <v>0</v>
      </c>
      <c r="U156" s="76">
        <f t="shared" si="44"/>
        <v>0</v>
      </c>
      <c r="V156" s="77">
        <f t="shared" si="45"/>
        <v>0</v>
      </c>
      <c r="W156" s="78">
        <f t="shared" si="49"/>
        <v>5</v>
      </c>
      <c r="X156" s="79">
        <f t="shared" si="50"/>
        <v>5</v>
      </c>
      <c r="Z156" s="205">
        <f>IFERROR(VLOOKUP(A156,'[1]КС-2 (3)'!$B$35:$H$105,5,0),0)</f>
        <v>0</v>
      </c>
      <c r="AA156" s="204">
        <f t="shared" si="46"/>
        <v>0</v>
      </c>
    </row>
    <row r="157" spans="1:27" ht="27.6" x14ac:dyDescent="0.3">
      <c r="A157" s="17" t="s">
        <v>238</v>
      </c>
      <c r="B157" s="4" t="s">
        <v>441</v>
      </c>
      <c r="C157" s="1" t="s">
        <v>12</v>
      </c>
      <c r="D157" s="127">
        <v>1</v>
      </c>
      <c r="E157" s="141"/>
      <c r="F157" s="65">
        <f t="shared" si="39"/>
        <v>1</v>
      </c>
      <c r="G157" s="111">
        <v>1</v>
      </c>
      <c r="H157" s="66">
        <f t="shared" si="40"/>
        <v>1</v>
      </c>
      <c r="I157" s="36">
        <v>10871</v>
      </c>
      <c r="J157" s="153">
        <f t="shared" si="41"/>
        <v>-10870</v>
      </c>
      <c r="K157" s="164"/>
      <c r="L157" s="75">
        <f t="shared" si="47"/>
        <v>0</v>
      </c>
      <c r="M157" s="164"/>
      <c r="N157" s="75">
        <f t="shared" si="48"/>
        <v>0</v>
      </c>
      <c r="O157" s="164"/>
      <c r="P157" s="75">
        <f t="shared" si="42"/>
        <v>0</v>
      </c>
      <c r="Q157" s="164"/>
      <c r="R157" s="75">
        <f t="shared" si="43"/>
        <v>0</v>
      </c>
      <c r="S157" s="225"/>
      <c r="T157" s="75">
        <f t="shared" si="43"/>
        <v>0</v>
      </c>
      <c r="U157" s="76">
        <f t="shared" si="44"/>
        <v>0</v>
      </c>
      <c r="V157" s="77">
        <f t="shared" si="45"/>
        <v>0</v>
      </c>
      <c r="W157" s="78">
        <f t="shared" si="49"/>
        <v>1</v>
      </c>
      <c r="X157" s="79">
        <f t="shared" si="50"/>
        <v>1</v>
      </c>
      <c r="Z157" s="205">
        <f>IFERROR(VLOOKUP(A157,'[1]КС-2 (3)'!$B$35:$H$105,5,0),0)</f>
        <v>0</v>
      </c>
      <c r="AA157" s="204">
        <f t="shared" si="46"/>
        <v>0</v>
      </c>
    </row>
    <row r="158" spans="1:27" ht="27.6" x14ac:dyDescent="0.3">
      <c r="A158" s="17" t="s">
        <v>239</v>
      </c>
      <c r="B158" s="4" t="s">
        <v>442</v>
      </c>
      <c r="C158" s="1" t="s">
        <v>12</v>
      </c>
      <c r="D158" s="127">
        <v>1</v>
      </c>
      <c r="E158" s="141"/>
      <c r="F158" s="65">
        <f t="shared" si="39"/>
        <v>1</v>
      </c>
      <c r="G158" s="111">
        <v>1</v>
      </c>
      <c r="H158" s="66">
        <f t="shared" si="40"/>
        <v>1</v>
      </c>
      <c r="I158" s="36">
        <v>10871</v>
      </c>
      <c r="J158" s="153">
        <f t="shared" si="41"/>
        <v>-10870</v>
      </c>
      <c r="K158" s="164"/>
      <c r="L158" s="75">
        <f t="shared" si="47"/>
        <v>0</v>
      </c>
      <c r="M158" s="164"/>
      <c r="N158" s="75">
        <f t="shared" si="48"/>
        <v>0</v>
      </c>
      <c r="O158" s="164"/>
      <c r="P158" s="75">
        <f t="shared" si="42"/>
        <v>0</v>
      </c>
      <c r="Q158" s="164"/>
      <c r="R158" s="75">
        <f t="shared" si="43"/>
        <v>0</v>
      </c>
      <c r="S158" s="225"/>
      <c r="T158" s="75">
        <f t="shared" si="43"/>
        <v>0</v>
      </c>
      <c r="U158" s="76">
        <f t="shared" si="44"/>
        <v>0</v>
      </c>
      <c r="V158" s="77">
        <f t="shared" si="45"/>
        <v>0</v>
      </c>
      <c r="W158" s="78">
        <f t="shared" si="49"/>
        <v>1</v>
      </c>
      <c r="X158" s="79">
        <f t="shared" si="50"/>
        <v>1</v>
      </c>
      <c r="Z158" s="205">
        <f>IFERROR(VLOOKUP(A158,'[1]КС-2 (3)'!$B$35:$H$105,5,0),0)</f>
        <v>0</v>
      </c>
      <c r="AA158" s="204">
        <f t="shared" si="46"/>
        <v>0</v>
      </c>
    </row>
    <row r="159" spans="1:27" ht="27.6" x14ac:dyDescent="0.3">
      <c r="A159" s="17" t="s">
        <v>240</v>
      </c>
      <c r="B159" s="4" t="s">
        <v>49</v>
      </c>
      <c r="C159" s="1" t="s">
        <v>12</v>
      </c>
      <c r="D159" s="127">
        <v>2</v>
      </c>
      <c r="E159" s="141"/>
      <c r="F159" s="65">
        <f t="shared" si="39"/>
        <v>2</v>
      </c>
      <c r="G159" s="111">
        <v>1</v>
      </c>
      <c r="H159" s="66">
        <f t="shared" si="40"/>
        <v>2</v>
      </c>
      <c r="I159" s="36">
        <v>6602</v>
      </c>
      <c r="J159" s="153">
        <f t="shared" si="41"/>
        <v>-6600</v>
      </c>
      <c r="K159" s="164"/>
      <c r="L159" s="75">
        <f t="shared" si="47"/>
        <v>0</v>
      </c>
      <c r="M159" s="164"/>
      <c r="N159" s="75">
        <f t="shared" si="48"/>
        <v>0</v>
      </c>
      <c r="O159" s="164"/>
      <c r="P159" s="75">
        <f t="shared" si="42"/>
        <v>0</v>
      </c>
      <c r="Q159" s="164"/>
      <c r="R159" s="75">
        <f t="shared" si="43"/>
        <v>0</v>
      </c>
      <c r="S159" s="225"/>
      <c r="T159" s="75">
        <f t="shared" si="43"/>
        <v>0</v>
      </c>
      <c r="U159" s="76">
        <f t="shared" si="44"/>
        <v>0</v>
      </c>
      <c r="V159" s="77">
        <f t="shared" si="45"/>
        <v>0</v>
      </c>
      <c r="W159" s="78">
        <f t="shared" si="49"/>
        <v>2</v>
      </c>
      <c r="X159" s="79">
        <f t="shared" si="50"/>
        <v>2</v>
      </c>
      <c r="Z159" s="205">
        <f>IFERROR(VLOOKUP(A159,'[1]КС-2 (3)'!$B$35:$H$105,5,0),0)</f>
        <v>0</v>
      </c>
      <c r="AA159" s="204">
        <f t="shared" si="46"/>
        <v>0</v>
      </c>
    </row>
    <row r="160" spans="1:27" ht="27.6" x14ac:dyDescent="0.3">
      <c r="A160" s="17" t="s">
        <v>241</v>
      </c>
      <c r="B160" s="4" t="s">
        <v>5</v>
      </c>
      <c r="C160" s="1" t="s">
        <v>12</v>
      </c>
      <c r="D160" s="127">
        <v>134</v>
      </c>
      <c r="E160" s="141"/>
      <c r="F160" s="65">
        <f t="shared" si="39"/>
        <v>134</v>
      </c>
      <c r="G160" s="111">
        <v>1</v>
      </c>
      <c r="H160" s="66">
        <f t="shared" si="40"/>
        <v>134</v>
      </c>
      <c r="I160" s="36">
        <v>389491</v>
      </c>
      <c r="J160" s="153">
        <f t="shared" si="41"/>
        <v>-389357</v>
      </c>
      <c r="K160" s="164"/>
      <c r="L160" s="75">
        <f t="shared" si="47"/>
        <v>0</v>
      </c>
      <c r="M160" s="164"/>
      <c r="N160" s="75">
        <f t="shared" si="48"/>
        <v>0</v>
      </c>
      <c r="O160" s="164"/>
      <c r="P160" s="75">
        <f t="shared" si="42"/>
        <v>0</v>
      </c>
      <c r="Q160" s="164"/>
      <c r="R160" s="75">
        <f t="shared" si="43"/>
        <v>0</v>
      </c>
      <c r="S160" s="225"/>
      <c r="T160" s="75">
        <f t="shared" si="43"/>
        <v>0</v>
      </c>
      <c r="U160" s="76">
        <f t="shared" si="44"/>
        <v>0</v>
      </c>
      <c r="V160" s="77">
        <f t="shared" si="45"/>
        <v>0</v>
      </c>
      <c r="W160" s="78">
        <f t="shared" si="49"/>
        <v>134</v>
      </c>
      <c r="X160" s="79">
        <f t="shared" si="50"/>
        <v>134</v>
      </c>
      <c r="Z160" s="205">
        <f>IFERROR(VLOOKUP(A160,'[1]КС-2 (3)'!$B$35:$H$105,5,0),0)</f>
        <v>0</v>
      </c>
      <c r="AA160" s="204">
        <f t="shared" si="46"/>
        <v>0</v>
      </c>
    </row>
    <row r="161" spans="1:27" ht="27.6" x14ac:dyDescent="0.3">
      <c r="A161" s="17" t="s">
        <v>242</v>
      </c>
      <c r="B161" s="4" t="s">
        <v>18</v>
      </c>
      <c r="C161" s="1" t="s">
        <v>12</v>
      </c>
      <c r="D161" s="127">
        <v>134</v>
      </c>
      <c r="E161" s="141"/>
      <c r="F161" s="65">
        <f t="shared" si="39"/>
        <v>134</v>
      </c>
      <c r="G161" s="111">
        <v>1</v>
      </c>
      <c r="H161" s="66">
        <f t="shared" si="40"/>
        <v>134</v>
      </c>
      <c r="I161" s="36">
        <v>389491</v>
      </c>
      <c r="J161" s="153">
        <f t="shared" si="41"/>
        <v>-389357</v>
      </c>
      <c r="K161" s="164"/>
      <c r="L161" s="75">
        <f t="shared" si="47"/>
        <v>0</v>
      </c>
      <c r="M161" s="164"/>
      <c r="N161" s="75">
        <f t="shared" si="48"/>
        <v>0</v>
      </c>
      <c r="O161" s="164"/>
      <c r="P161" s="75">
        <f t="shared" si="42"/>
        <v>0</v>
      </c>
      <c r="Q161" s="164"/>
      <c r="R161" s="75">
        <f t="shared" si="43"/>
        <v>0</v>
      </c>
      <c r="S161" s="225"/>
      <c r="T161" s="75">
        <f t="shared" si="43"/>
        <v>0</v>
      </c>
      <c r="U161" s="76">
        <f t="shared" si="44"/>
        <v>0</v>
      </c>
      <c r="V161" s="77">
        <f t="shared" si="45"/>
        <v>0</v>
      </c>
      <c r="W161" s="78">
        <f t="shared" si="49"/>
        <v>134</v>
      </c>
      <c r="X161" s="79">
        <f t="shared" si="50"/>
        <v>134</v>
      </c>
      <c r="Z161" s="205">
        <f>IFERROR(VLOOKUP(A161,'[1]КС-2 (3)'!$B$35:$H$105,5,0),0)</f>
        <v>0</v>
      </c>
      <c r="AA161" s="204">
        <f t="shared" si="46"/>
        <v>0</v>
      </c>
    </row>
    <row r="162" spans="1:27" ht="27.6" x14ac:dyDescent="0.3">
      <c r="A162" s="17" t="s">
        <v>243</v>
      </c>
      <c r="B162" s="4" t="s">
        <v>98</v>
      </c>
      <c r="C162" s="1" t="s">
        <v>12</v>
      </c>
      <c r="D162" s="127">
        <v>1</v>
      </c>
      <c r="E162" s="141"/>
      <c r="F162" s="65">
        <f t="shared" si="39"/>
        <v>1</v>
      </c>
      <c r="G162" s="111">
        <v>1</v>
      </c>
      <c r="H162" s="66">
        <f t="shared" si="40"/>
        <v>1</v>
      </c>
      <c r="I162" s="36">
        <v>10532</v>
      </c>
      <c r="J162" s="153">
        <f t="shared" si="41"/>
        <v>-10531</v>
      </c>
      <c r="K162" s="164"/>
      <c r="L162" s="75">
        <f t="shared" si="47"/>
        <v>0</v>
      </c>
      <c r="M162" s="164"/>
      <c r="N162" s="75">
        <f t="shared" si="48"/>
        <v>0</v>
      </c>
      <c r="O162" s="164"/>
      <c r="P162" s="75">
        <f t="shared" si="42"/>
        <v>0</v>
      </c>
      <c r="Q162" s="164"/>
      <c r="R162" s="75">
        <f t="shared" si="43"/>
        <v>0</v>
      </c>
      <c r="S162" s="225"/>
      <c r="T162" s="75">
        <f t="shared" si="43"/>
        <v>0</v>
      </c>
      <c r="U162" s="76">
        <f t="shared" si="44"/>
        <v>0</v>
      </c>
      <c r="V162" s="77">
        <f t="shared" si="45"/>
        <v>0</v>
      </c>
      <c r="W162" s="78">
        <f t="shared" si="49"/>
        <v>1</v>
      </c>
      <c r="X162" s="79">
        <f t="shared" si="50"/>
        <v>1</v>
      </c>
      <c r="Z162" s="205">
        <f>IFERROR(VLOOKUP(A162,'[1]КС-2 (3)'!$B$35:$H$105,5,0),0)</f>
        <v>0</v>
      </c>
      <c r="AA162" s="204">
        <f t="shared" si="46"/>
        <v>0</v>
      </c>
    </row>
    <row r="163" spans="1:27" ht="27.6" x14ac:dyDescent="0.3">
      <c r="A163" s="17" t="s">
        <v>244</v>
      </c>
      <c r="B163" s="4" t="s">
        <v>99</v>
      </c>
      <c r="C163" s="1" t="s">
        <v>12</v>
      </c>
      <c r="D163" s="127">
        <v>1</v>
      </c>
      <c r="E163" s="141"/>
      <c r="F163" s="65">
        <f t="shared" si="39"/>
        <v>1</v>
      </c>
      <c r="G163" s="111">
        <v>1</v>
      </c>
      <c r="H163" s="66">
        <f t="shared" si="40"/>
        <v>1</v>
      </c>
      <c r="I163" s="36">
        <v>10532</v>
      </c>
      <c r="J163" s="153">
        <f t="shared" si="41"/>
        <v>-10531</v>
      </c>
      <c r="K163" s="164"/>
      <c r="L163" s="75">
        <f t="shared" si="47"/>
        <v>0</v>
      </c>
      <c r="M163" s="164"/>
      <c r="N163" s="75">
        <f t="shared" si="48"/>
        <v>0</v>
      </c>
      <c r="O163" s="164"/>
      <c r="P163" s="75">
        <f t="shared" si="42"/>
        <v>0</v>
      </c>
      <c r="Q163" s="164"/>
      <c r="R163" s="75">
        <f t="shared" si="43"/>
        <v>0</v>
      </c>
      <c r="S163" s="225"/>
      <c r="T163" s="75">
        <f t="shared" si="43"/>
        <v>0</v>
      </c>
      <c r="U163" s="76">
        <f t="shared" si="44"/>
        <v>0</v>
      </c>
      <c r="V163" s="77">
        <f t="shared" si="45"/>
        <v>0</v>
      </c>
      <c r="W163" s="78">
        <f t="shared" si="49"/>
        <v>1</v>
      </c>
      <c r="X163" s="79">
        <f t="shared" si="50"/>
        <v>1</v>
      </c>
      <c r="Z163" s="205">
        <f>IFERROR(VLOOKUP(A163,'[1]КС-2 (3)'!$B$35:$H$105,5,0),0)</f>
        <v>0</v>
      </c>
      <c r="AA163" s="204">
        <f t="shared" si="46"/>
        <v>0</v>
      </c>
    </row>
    <row r="164" spans="1:27" ht="27.6" x14ac:dyDescent="0.3">
      <c r="A164" s="17" t="s">
        <v>245</v>
      </c>
      <c r="B164" s="4" t="s">
        <v>38</v>
      </c>
      <c r="C164" s="1" t="s">
        <v>12</v>
      </c>
      <c r="D164" s="127">
        <v>2</v>
      </c>
      <c r="E164" s="141"/>
      <c r="F164" s="65">
        <f t="shared" si="39"/>
        <v>2</v>
      </c>
      <c r="G164" s="111">
        <v>1</v>
      </c>
      <c r="H164" s="66">
        <f t="shared" si="40"/>
        <v>2</v>
      </c>
      <c r="I164" s="36">
        <v>21064</v>
      </c>
      <c r="J164" s="153">
        <f t="shared" si="41"/>
        <v>-21062</v>
      </c>
      <c r="K164" s="164"/>
      <c r="L164" s="75">
        <f t="shared" si="47"/>
        <v>0</v>
      </c>
      <c r="M164" s="164"/>
      <c r="N164" s="75">
        <f t="shared" si="48"/>
        <v>0</v>
      </c>
      <c r="O164" s="164"/>
      <c r="P164" s="75">
        <f t="shared" si="42"/>
        <v>0</v>
      </c>
      <c r="Q164" s="164"/>
      <c r="R164" s="75">
        <f t="shared" si="43"/>
        <v>0</v>
      </c>
      <c r="S164" s="225"/>
      <c r="T164" s="75">
        <f t="shared" si="43"/>
        <v>0</v>
      </c>
      <c r="U164" s="76">
        <f t="shared" si="44"/>
        <v>0</v>
      </c>
      <c r="V164" s="77">
        <f t="shared" si="45"/>
        <v>0</v>
      </c>
      <c r="W164" s="78">
        <f t="shared" si="49"/>
        <v>2</v>
      </c>
      <c r="X164" s="79">
        <f t="shared" si="50"/>
        <v>2</v>
      </c>
      <c r="Z164" s="205">
        <f>IFERROR(VLOOKUP(A164,'[1]КС-2 (3)'!$B$35:$H$105,5,0),0)</f>
        <v>0</v>
      </c>
      <c r="AA164" s="204">
        <f t="shared" si="46"/>
        <v>0</v>
      </c>
    </row>
    <row r="165" spans="1:27" ht="27.6" x14ac:dyDescent="0.3">
      <c r="A165" s="17" t="s">
        <v>246</v>
      </c>
      <c r="B165" s="4" t="s">
        <v>52</v>
      </c>
      <c r="C165" s="1" t="s">
        <v>12</v>
      </c>
      <c r="D165" s="127">
        <v>11</v>
      </c>
      <c r="E165" s="141"/>
      <c r="F165" s="65">
        <f t="shared" si="39"/>
        <v>11</v>
      </c>
      <c r="G165" s="111">
        <v>1</v>
      </c>
      <c r="H165" s="66">
        <f t="shared" si="40"/>
        <v>11</v>
      </c>
      <c r="I165" s="36">
        <v>45113</v>
      </c>
      <c r="J165" s="153">
        <f t="shared" si="41"/>
        <v>-45102</v>
      </c>
      <c r="K165" s="164"/>
      <c r="L165" s="75">
        <f t="shared" si="47"/>
        <v>0</v>
      </c>
      <c r="M165" s="164"/>
      <c r="N165" s="75">
        <f t="shared" si="48"/>
        <v>0</v>
      </c>
      <c r="O165" s="164"/>
      <c r="P165" s="75">
        <f t="shared" si="42"/>
        <v>0</v>
      </c>
      <c r="Q165" s="164"/>
      <c r="R165" s="75">
        <f t="shared" si="43"/>
        <v>0</v>
      </c>
      <c r="S165" s="225"/>
      <c r="T165" s="75">
        <f t="shared" si="43"/>
        <v>0</v>
      </c>
      <c r="U165" s="76">
        <f t="shared" si="44"/>
        <v>0</v>
      </c>
      <c r="V165" s="77">
        <f t="shared" si="45"/>
        <v>0</v>
      </c>
      <c r="W165" s="78">
        <f t="shared" si="49"/>
        <v>11</v>
      </c>
      <c r="X165" s="79">
        <f t="shared" si="50"/>
        <v>11</v>
      </c>
      <c r="Z165" s="205">
        <f>IFERROR(VLOOKUP(A165,'[1]КС-2 (3)'!$B$35:$H$105,5,0),0)</f>
        <v>0</v>
      </c>
      <c r="AA165" s="204">
        <f t="shared" si="46"/>
        <v>0</v>
      </c>
    </row>
    <row r="166" spans="1:27" ht="27.6" x14ac:dyDescent="0.3">
      <c r="A166" s="17" t="s">
        <v>247</v>
      </c>
      <c r="B166" s="4" t="s">
        <v>427</v>
      </c>
      <c r="C166" s="1" t="s">
        <v>12</v>
      </c>
      <c r="D166" s="127">
        <v>7</v>
      </c>
      <c r="E166" s="141"/>
      <c r="F166" s="65">
        <f t="shared" si="39"/>
        <v>7</v>
      </c>
      <c r="G166" s="111">
        <v>1</v>
      </c>
      <c r="H166" s="66">
        <f t="shared" si="40"/>
        <v>7</v>
      </c>
      <c r="I166" s="36">
        <v>16886</v>
      </c>
      <c r="J166" s="153">
        <f t="shared" si="41"/>
        <v>-16879</v>
      </c>
      <c r="K166" s="164"/>
      <c r="L166" s="75">
        <f t="shared" si="47"/>
        <v>0</v>
      </c>
      <c r="M166" s="164"/>
      <c r="N166" s="75">
        <f t="shared" si="48"/>
        <v>0</v>
      </c>
      <c r="O166" s="164"/>
      <c r="P166" s="75">
        <f t="shared" si="42"/>
        <v>0</v>
      </c>
      <c r="Q166" s="164"/>
      <c r="R166" s="75">
        <f t="shared" si="43"/>
        <v>0</v>
      </c>
      <c r="S166" s="225"/>
      <c r="T166" s="75">
        <f t="shared" si="43"/>
        <v>0</v>
      </c>
      <c r="U166" s="76">
        <f t="shared" si="44"/>
        <v>0</v>
      </c>
      <c r="V166" s="77">
        <f t="shared" si="45"/>
        <v>0</v>
      </c>
      <c r="W166" s="78">
        <f t="shared" si="49"/>
        <v>7</v>
      </c>
      <c r="X166" s="79">
        <f t="shared" si="50"/>
        <v>7</v>
      </c>
      <c r="Z166" s="205">
        <f>IFERROR(VLOOKUP(A166,'[1]КС-2 (3)'!$B$35:$H$105,5,0),0)</f>
        <v>0</v>
      </c>
      <c r="AA166" s="204">
        <f t="shared" si="46"/>
        <v>0</v>
      </c>
    </row>
    <row r="167" spans="1:27" ht="27.6" x14ac:dyDescent="0.3">
      <c r="A167" s="17" t="s">
        <v>248</v>
      </c>
      <c r="B167" s="4" t="s">
        <v>425</v>
      </c>
      <c r="C167" s="1" t="s">
        <v>12</v>
      </c>
      <c r="D167" s="127">
        <v>29</v>
      </c>
      <c r="E167" s="141"/>
      <c r="F167" s="65">
        <f t="shared" si="39"/>
        <v>29</v>
      </c>
      <c r="G167" s="111">
        <v>1</v>
      </c>
      <c r="H167" s="66">
        <f t="shared" si="40"/>
        <v>29</v>
      </c>
      <c r="I167" s="36">
        <v>69956</v>
      </c>
      <c r="J167" s="153">
        <f t="shared" si="41"/>
        <v>-69927</v>
      </c>
      <c r="K167" s="164"/>
      <c r="L167" s="75">
        <f t="shared" si="47"/>
        <v>0</v>
      </c>
      <c r="M167" s="164"/>
      <c r="N167" s="75">
        <f t="shared" si="48"/>
        <v>0</v>
      </c>
      <c r="O167" s="164"/>
      <c r="P167" s="75">
        <f t="shared" si="42"/>
        <v>0</v>
      </c>
      <c r="Q167" s="164"/>
      <c r="R167" s="75">
        <f t="shared" si="43"/>
        <v>0</v>
      </c>
      <c r="S167" s="225"/>
      <c r="T167" s="75">
        <f t="shared" si="43"/>
        <v>0</v>
      </c>
      <c r="U167" s="76">
        <f t="shared" si="44"/>
        <v>0</v>
      </c>
      <c r="V167" s="77">
        <f t="shared" si="45"/>
        <v>0</v>
      </c>
      <c r="W167" s="78">
        <f t="shared" si="49"/>
        <v>29</v>
      </c>
      <c r="X167" s="79">
        <f t="shared" si="50"/>
        <v>29</v>
      </c>
      <c r="Z167" s="205">
        <f>IFERROR(VLOOKUP(A167,'[1]КС-2 (3)'!$B$35:$H$105,5,0),0)</f>
        <v>0</v>
      </c>
      <c r="AA167" s="204">
        <f t="shared" si="46"/>
        <v>0</v>
      </c>
    </row>
    <row r="168" spans="1:27" ht="27.6" x14ac:dyDescent="0.3">
      <c r="A168" s="17" t="s">
        <v>249</v>
      </c>
      <c r="B168" s="4" t="s">
        <v>51</v>
      </c>
      <c r="C168" s="1" t="s">
        <v>12</v>
      </c>
      <c r="D168" s="127">
        <v>3</v>
      </c>
      <c r="E168" s="141"/>
      <c r="F168" s="65">
        <f t="shared" si="39"/>
        <v>3</v>
      </c>
      <c r="G168" s="111">
        <v>1</v>
      </c>
      <c r="H168" s="66">
        <f t="shared" si="40"/>
        <v>3</v>
      </c>
      <c r="I168" s="36">
        <v>12304</v>
      </c>
      <c r="J168" s="153">
        <f t="shared" si="41"/>
        <v>-12301</v>
      </c>
      <c r="K168" s="164"/>
      <c r="L168" s="75">
        <f t="shared" si="47"/>
        <v>0</v>
      </c>
      <c r="M168" s="164"/>
      <c r="N168" s="75">
        <f t="shared" si="48"/>
        <v>0</v>
      </c>
      <c r="O168" s="164"/>
      <c r="P168" s="75">
        <f t="shared" si="42"/>
        <v>0</v>
      </c>
      <c r="Q168" s="164"/>
      <c r="R168" s="75">
        <f t="shared" si="43"/>
        <v>0</v>
      </c>
      <c r="S168" s="225"/>
      <c r="T168" s="75">
        <f t="shared" si="43"/>
        <v>0</v>
      </c>
      <c r="U168" s="76">
        <f t="shared" si="44"/>
        <v>0</v>
      </c>
      <c r="V168" s="77">
        <f t="shared" si="45"/>
        <v>0</v>
      </c>
      <c r="W168" s="78">
        <f t="shared" si="49"/>
        <v>3</v>
      </c>
      <c r="X168" s="79">
        <f t="shared" si="50"/>
        <v>3</v>
      </c>
      <c r="Z168" s="205">
        <f>IFERROR(VLOOKUP(A168,'[1]КС-2 (3)'!$B$35:$H$105,5,0),0)</f>
        <v>0</v>
      </c>
      <c r="AA168" s="204">
        <f t="shared" si="46"/>
        <v>0</v>
      </c>
    </row>
    <row r="169" spans="1:27" ht="27.6" x14ac:dyDescent="0.3">
      <c r="A169" s="17" t="s">
        <v>250</v>
      </c>
      <c r="B169" s="4" t="s">
        <v>54</v>
      </c>
      <c r="C169" s="1" t="s">
        <v>12</v>
      </c>
      <c r="D169" s="127">
        <v>4</v>
      </c>
      <c r="E169" s="141"/>
      <c r="F169" s="65">
        <f t="shared" si="39"/>
        <v>4</v>
      </c>
      <c r="G169" s="111">
        <v>1</v>
      </c>
      <c r="H169" s="66">
        <f t="shared" si="40"/>
        <v>4</v>
      </c>
      <c r="I169" s="36">
        <v>13206</v>
      </c>
      <c r="J169" s="153">
        <f t="shared" si="41"/>
        <v>-13202</v>
      </c>
      <c r="K169" s="164"/>
      <c r="L169" s="75">
        <f t="shared" si="47"/>
        <v>0</v>
      </c>
      <c r="M169" s="164"/>
      <c r="N169" s="75">
        <f t="shared" si="48"/>
        <v>0</v>
      </c>
      <c r="O169" s="164"/>
      <c r="P169" s="75">
        <f t="shared" si="42"/>
        <v>0</v>
      </c>
      <c r="Q169" s="164"/>
      <c r="R169" s="75">
        <f t="shared" si="43"/>
        <v>0</v>
      </c>
      <c r="S169" s="225"/>
      <c r="T169" s="75">
        <f t="shared" si="43"/>
        <v>0</v>
      </c>
      <c r="U169" s="76">
        <f t="shared" si="44"/>
        <v>0</v>
      </c>
      <c r="V169" s="77">
        <f t="shared" si="45"/>
        <v>0</v>
      </c>
      <c r="W169" s="78">
        <f t="shared" si="49"/>
        <v>4</v>
      </c>
      <c r="X169" s="79">
        <f t="shared" si="50"/>
        <v>4</v>
      </c>
      <c r="Z169" s="205">
        <f>IFERROR(VLOOKUP(A169,'[1]КС-2 (3)'!$B$35:$H$105,5,0),0)</f>
        <v>0</v>
      </c>
      <c r="AA169" s="204">
        <f t="shared" si="46"/>
        <v>0</v>
      </c>
    </row>
    <row r="170" spans="1:27" ht="27.6" x14ac:dyDescent="0.3">
      <c r="A170" s="17" t="s">
        <v>251</v>
      </c>
      <c r="B170" s="4" t="s">
        <v>100</v>
      </c>
      <c r="C170" s="1" t="s">
        <v>12</v>
      </c>
      <c r="D170" s="127">
        <v>1</v>
      </c>
      <c r="E170" s="141"/>
      <c r="F170" s="65">
        <f t="shared" si="39"/>
        <v>1</v>
      </c>
      <c r="G170" s="111">
        <v>1</v>
      </c>
      <c r="H170" s="66">
        <f t="shared" si="40"/>
        <v>1</v>
      </c>
      <c r="I170" s="36">
        <v>3301</v>
      </c>
      <c r="J170" s="153">
        <f t="shared" si="41"/>
        <v>-3300</v>
      </c>
      <c r="K170" s="164"/>
      <c r="L170" s="75">
        <f t="shared" si="47"/>
        <v>0</v>
      </c>
      <c r="M170" s="164"/>
      <c r="N170" s="75">
        <f t="shared" si="48"/>
        <v>0</v>
      </c>
      <c r="O170" s="164"/>
      <c r="P170" s="75">
        <f t="shared" si="42"/>
        <v>0</v>
      </c>
      <c r="Q170" s="164"/>
      <c r="R170" s="75">
        <f t="shared" si="43"/>
        <v>0</v>
      </c>
      <c r="S170" s="225"/>
      <c r="T170" s="75">
        <f t="shared" si="43"/>
        <v>0</v>
      </c>
      <c r="U170" s="76">
        <f t="shared" si="44"/>
        <v>0</v>
      </c>
      <c r="V170" s="77">
        <f t="shared" si="45"/>
        <v>0</v>
      </c>
      <c r="W170" s="78">
        <f t="shared" si="49"/>
        <v>1</v>
      </c>
      <c r="X170" s="79">
        <f t="shared" si="50"/>
        <v>1</v>
      </c>
      <c r="Z170" s="205">
        <f>IFERROR(VLOOKUP(A170,'[1]КС-2 (3)'!$B$35:$H$105,5,0),0)</f>
        <v>0</v>
      </c>
      <c r="AA170" s="204">
        <f t="shared" si="46"/>
        <v>0</v>
      </c>
    </row>
    <row r="171" spans="1:27" ht="27.6" x14ac:dyDescent="0.3">
      <c r="A171" s="17" t="s">
        <v>252</v>
      </c>
      <c r="B171" s="4" t="s">
        <v>101</v>
      </c>
      <c r="C171" s="1" t="s">
        <v>12</v>
      </c>
      <c r="D171" s="127">
        <v>1</v>
      </c>
      <c r="E171" s="141"/>
      <c r="F171" s="65">
        <f t="shared" si="39"/>
        <v>1</v>
      </c>
      <c r="G171" s="111">
        <v>1</v>
      </c>
      <c r="H171" s="66">
        <f t="shared" si="40"/>
        <v>1</v>
      </c>
      <c r="I171" s="36">
        <v>3301</v>
      </c>
      <c r="J171" s="153">
        <f t="shared" si="41"/>
        <v>-3300</v>
      </c>
      <c r="K171" s="164"/>
      <c r="L171" s="75">
        <f t="shared" si="47"/>
        <v>0</v>
      </c>
      <c r="M171" s="164"/>
      <c r="N171" s="75">
        <f t="shared" si="48"/>
        <v>0</v>
      </c>
      <c r="O171" s="164"/>
      <c r="P171" s="75">
        <f t="shared" si="42"/>
        <v>0</v>
      </c>
      <c r="Q171" s="164"/>
      <c r="R171" s="75">
        <f t="shared" si="43"/>
        <v>0</v>
      </c>
      <c r="S171" s="225"/>
      <c r="T171" s="75">
        <f t="shared" si="43"/>
        <v>0</v>
      </c>
      <c r="U171" s="76">
        <f t="shared" si="44"/>
        <v>0</v>
      </c>
      <c r="V171" s="77">
        <f t="shared" si="45"/>
        <v>0</v>
      </c>
      <c r="W171" s="78">
        <f t="shared" si="49"/>
        <v>1</v>
      </c>
      <c r="X171" s="79">
        <f t="shared" si="50"/>
        <v>1</v>
      </c>
      <c r="Z171" s="205">
        <f>IFERROR(VLOOKUP(A171,'[1]КС-2 (3)'!$B$35:$H$105,5,0),0)</f>
        <v>0</v>
      </c>
      <c r="AA171" s="204">
        <f t="shared" si="46"/>
        <v>0</v>
      </c>
    </row>
    <row r="172" spans="1:27" ht="27.6" x14ac:dyDescent="0.3">
      <c r="A172" s="17" t="s">
        <v>253</v>
      </c>
      <c r="B172" s="4" t="s">
        <v>443</v>
      </c>
      <c r="C172" s="1" t="s">
        <v>12</v>
      </c>
      <c r="D172" s="127">
        <v>1</v>
      </c>
      <c r="E172" s="141"/>
      <c r="F172" s="65">
        <f t="shared" si="39"/>
        <v>1</v>
      </c>
      <c r="G172" s="111">
        <v>1</v>
      </c>
      <c r="H172" s="66">
        <f t="shared" si="40"/>
        <v>1</v>
      </c>
      <c r="I172" s="36">
        <v>3156</v>
      </c>
      <c r="J172" s="153">
        <f t="shared" si="41"/>
        <v>-3155</v>
      </c>
      <c r="K172" s="164"/>
      <c r="L172" s="75">
        <f t="shared" si="47"/>
        <v>0</v>
      </c>
      <c r="M172" s="164"/>
      <c r="N172" s="75">
        <f t="shared" si="48"/>
        <v>0</v>
      </c>
      <c r="O172" s="164"/>
      <c r="P172" s="75">
        <f t="shared" si="42"/>
        <v>0</v>
      </c>
      <c r="Q172" s="164"/>
      <c r="R172" s="75">
        <f t="shared" si="43"/>
        <v>0</v>
      </c>
      <c r="S172" s="225"/>
      <c r="T172" s="75">
        <f t="shared" si="43"/>
        <v>0</v>
      </c>
      <c r="U172" s="76">
        <f t="shared" si="44"/>
        <v>0</v>
      </c>
      <c r="V172" s="77">
        <f t="shared" si="45"/>
        <v>0</v>
      </c>
      <c r="W172" s="78">
        <f t="shared" si="49"/>
        <v>1</v>
      </c>
      <c r="X172" s="79">
        <f t="shared" si="50"/>
        <v>1</v>
      </c>
      <c r="Z172" s="205">
        <f>IFERROR(VLOOKUP(A172,'[1]КС-2 (3)'!$B$35:$H$105,5,0),0)</f>
        <v>0</v>
      </c>
      <c r="AA172" s="204">
        <f t="shared" si="46"/>
        <v>0</v>
      </c>
    </row>
    <row r="173" spans="1:27" ht="27.6" x14ac:dyDescent="0.3">
      <c r="A173" s="17" t="s">
        <v>254</v>
      </c>
      <c r="B173" s="4" t="s">
        <v>40</v>
      </c>
      <c r="C173" s="1" t="s">
        <v>12</v>
      </c>
      <c r="D173" s="127">
        <v>9</v>
      </c>
      <c r="E173" s="141"/>
      <c r="F173" s="65">
        <f t="shared" si="39"/>
        <v>9</v>
      </c>
      <c r="G173" s="111">
        <v>1</v>
      </c>
      <c r="H173" s="66">
        <f t="shared" si="40"/>
        <v>9</v>
      </c>
      <c r="I173" s="36">
        <v>15782</v>
      </c>
      <c r="J173" s="153">
        <f t="shared" si="41"/>
        <v>-15773</v>
      </c>
      <c r="K173" s="164"/>
      <c r="L173" s="75">
        <f t="shared" si="47"/>
        <v>0</v>
      </c>
      <c r="M173" s="164"/>
      <c r="N173" s="75">
        <f t="shared" si="48"/>
        <v>0</v>
      </c>
      <c r="O173" s="164"/>
      <c r="P173" s="75">
        <f t="shared" si="42"/>
        <v>0</v>
      </c>
      <c r="Q173" s="164"/>
      <c r="R173" s="75">
        <f t="shared" si="43"/>
        <v>0</v>
      </c>
      <c r="S173" s="225"/>
      <c r="T173" s="75">
        <f t="shared" si="43"/>
        <v>0</v>
      </c>
      <c r="U173" s="76">
        <f t="shared" si="44"/>
        <v>0</v>
      </c>
      <c r="V173" s="77">
        <f t="shared" si="45"/>
        <v>0</v>
      </c>
      <c r="W173" s="78">
        <f t="shared" si="49"/>
        <v>9</v>
      </c>
      <c r="X173" s="79">
        <f t="shared" si="50"/>
        <v>9</v>
      </c>
      <c r="Z173" s="205">
        <f>IFERROR(VLOOKUP(A173,'[1]КС-2 (3)'!$B$35:$H$105,5,0),0)</f>
        <v>0</v>
      </c>
      <c r="AA173" s="204">
        <f t="shared" si="46"/>
        <v>0</v>
      </c>
    </row>
    <row r="174" spans="1:27" ht="27.6" x14ac:dyDescent="0.3">
      <c r="A174" s="17" t="s">
        <v>255</v>
      </c>
      <c r="B174" s="4" t="s">
        <v>435</v>
      </c>
      <c r="C174" s="1" t="s">
        <v>12</v>
      </c>
      <c r="D174" s="127">
        <v>1</v>
      </c>
      <c r="E174" s="141"/>
      <c r="F174" s="65">
        <f t="shared" si="39"/>
        <v>1</v>
      </c>
      <c r="G174" s="111">
        <v>1</v>
      </c>
      <c r="H174" s="66">
        <f t="shared" si="40"/>
        <v>1</v>
      </c>
      <c r="I174" s="36">
        <v>2412</v>
      </c>
      <c r="J174" s="153">
        <f t="shared" si="41"/>
        <v>-2411</v>
      </c>
      <c r="K174" s="164"/>
      <c r="L174" s="75">
        <f t="shared" si="47"/>
        <v>0</v>
      </c>
      <c r="M174" s="164"/>
      <c r="N174" s="75">
        <f t="shared" si="48"/>
        <v>0</v>
      </c>
      <c r="O174" s="164"/>
      <c r="P174" s="75">
        <f t="shared" si="42"/>
        <v>0</v>
      </c>
      <c r="Q174" s="164"/>
      <c r="R174" s="75">
        <f t="shared" si="43"/>
        <v>0</v>
      </c>
      <c r="S174" s="225"/>
      <c r="T174" s="75">
        <f t="shared" si="43"/>
        <v>0</v>
      </c>
      <c r="U174" s="76">
        <f t="shared" si="44"/>
        <v>0</v>
      </c>
      <c r="V174" s="77">
        <f t="shared" si="45"/>
        <v>0</v>
      </c>
      <c r="W174" s="78">
        <f t="shared" si="49"/>
        <v>1</v>
      </c>
      <c r="X174" s="79">
        <f t="shared" si="50"/>
        <v>1</v>
      </c>
      <c r="Z174" s="205">
        <f>IFERROR(VLOOKUP(A174,'[1]КС-2 (3)'!$B$35:$H$105,5,0),0)</f>
        <v>0</v>
      </c>
      <c r="AA174" s="204">
        <f t="shared" si="46"/>
        <v>0</v>
      </c>
    </row>
    <row r="175" spans="1:27" ht="27.6" x14ac:dyDescent="0.3">
      <c r="A175" s="17" t="s">
        <v>256</v>
      </c>
      <c r="B175" s="4" t="s">
        <v>436</v>
      </c>
      <c r="C175" s="1" t="s">
        <v>12</v>
      </c>
      <c r="D175" s="127">
        <v>2</v>
      </c>
      <c r="E175" s="141"/>
      <c r="F175" s="65">
        <f t="shared" si="39"/>
        <v>2</v>
      </c>
      <c r="G175" s="111">
        <v>1</v>
      </c>
      <c r="H175" s="66">
        <f t="shared" si="40"/>
        <v>2</v>
      </c>
      <c r="I175" s="36">
        <v>8202</v>
      </c>
      <c r="J175" s="153">
        <f t="shared" si="41"/>
        <v>-8200</v>
      </c>
      <c r="K175" s="164"/>
      <c r="L175" s="75">
        <f t="shared" si="47"/>
        <v>0</v>
      </c>
      <c r="M175" s="164"/>
      <c r="N175" s="75">
        <f t="shared" si="48"/>
        <v>0</v>
      </c>
      <c r="O175" s="164"/>
      <c r="P175" s="75">
        <f t="shared" si="42"/>
        <v>0</v>
      </c>
      <c r="Q175" s="164"/>
      <c r="R175" s="75">
        <f t="shared" si="43"/>
        <v>0</v>
      </c>
      <c r="S175" s="225"/>
      <c r="T175" s="75">
        <f t="shared" si="43"/>
        <v>0</v>
      </c>
      <c r="U175" s="76">
        <f t="shared" si="44"/>
        <v>0</v>
      </c>
      <c r="V175" s="77">
        <f t="shared" si="45"/>
        <v>0</v>
      </c>
      <c r="W175" s="78">
        <f t="shared" si="49"/>
        <v>2</v>
      </c>
      <c r="X175" s="79">
        <f t="shared" si="50"/>
        <v>2</v>
      </c>
      <c r="Z175" s="205">
        <f>IFERROR(VLOOKUP(A175,'[1]КС-2 (3)'!$B$35:$H$105,5,0),0)</f>
        <v>0</v>
      </c>
      <c r="AA175" s="204">
        <f t="shared" si="46"/>
        <v>0</v>
      </c>
    </row>
    <row r="176" spans="1:27" ht="27.6" x14ac:dyDescent="0.3">
      <c r="A176" s="17" t="s">
        <v>257</v>
      </c>
      <c r="B176" s="4" t="s">
        <v>57</v>
      </c>
      <c r="C176" s="1" t="s">
        <v>12</v>
      </c>
      <c r="D176" s="127">
        <v>20</v>
      </c>
      <c r="E176" s="141"/>
      <c r="F176" s="65">
        <f t="shared" si="39"/>
        <v>20</v>
      </c>
      <c r="G176" s="111">
        <v>1</v>
      </c>
      <c r="H176" s="66">
        <f t="shared" si="40"/>
        <v>20</v>
      </c>
      <c r="I176" s="36">
        <v>75941</v>
      </c>
      <c r="J176" s="153">
        <f t="shared" si="41"/>
        <v>-75921</v>
      </c>
      <c r="K176" s="164"/>
      <c r="L176" s="75">
        <f t="shared" si="47"/>
        <v>0</v>
      </c>
      <c r="M176" s="164"/>
      <c r="N176" s="75">
        <f t="shared" si="48"/>
        <v>0</v>
      </c>
      <c r="O176" s="164"/>
      <c r="P176" s="75">
        <f t="shared" si="42"/>
        <v>0</v>
      </c>
      <c r="Q176" s="164"/>
      <c r="R176" s="75">
        <f t="shared" si="43"/>
        <v>0</v>
      </c>
      <c r="S176" s="225"/>
      <c r="T176" s="75">
        <f t="shared" si="43"/>
        <v>0</v>
      </c>
      <c r="U176" s="76">
        <f t="shared" si="44"/>
        <v>0</v>
      </c>
      <c r="V176" s="77">
        <f t="shared" si="45"/>
        <v>0</v>
      </c>
      <c r="W176" s="78">
        <f t="shared" si="49"/>
        <v>20</v>
      </c>
      <c r="X176" s="79">
        <f t="shared" si="50"/>
        <v>20</v>
      </c>
      <c r="Z176" s="205">
        <f>IFERROR(VLOOKUP(A176,'[1]КС-2 (3)'!$B$35:$H$105,5,0),0)</f>
        <v>0</v>
      </c>
      <c r="AA176" s="204">
        <f t="shared" si="46"/>
        <v>0</v>
      </c>
    </row>
    <row r="177" spans="1:27" ht="27.6" x14ac:dyDescent="0.3">
      <c r="A177" s="17" t="s">
        <v>258</v>
      </c>
      <c r="B177" s="4" t="s">
        <v>41</v>
      </c>
      <c r="C177" s="1" t="s">
        <v>12</v>
      </c>
      <c r="D177" s="127">
        <v>8</v>
      </c>
      <c r="E177" s="141"/>
      <c r="F177" s="65">
        <f t="shared" si="39"/>
        <v>8</v>
      </c>
      <c r="G177" s="111">
        <v>1</v>
      </c>
      <c r="H177" s="66">
        <f t="shared" si="40"/>
        <v>8</v>
      </c>
      <c r="I177" s="36">
        <v>28968</v>
      </c>
      <c r="J177" s="153">
        <f t="shared" si="41"/>
        <v>-28960</v>
      </c>
      <c r="K177" s="164"/>
      <c r="L177" s="75">
        <f t="shared" si="47"/>
        <v>0</v>
      </c>
      <c r="M177" s="164"/>
      <c r="N177" s="75">
        <f t="shared" si="48"/>
        <v>0</v>
      </c>
      <c r="O177" s="164"/>
      <c r="P177" s="75">
        <f t="shared" si="42"/>
        <v>0</v>
      </c>
      <c r="Q177" s="164"/>
      <c r="R177" s="75">
        <f t="shared" si="43"/>
        <v>0</v>
      </c>
      <c r="S177" s="225"/>
      <c r="T177" s="75">
        <f t="shared" si="43"/>
        <v>0</v>
      </c>
      <c r="U177" s="76">
        <f t="shared" si="44"/>
        <v>0</v>
      </c>
      <c r="V177" s="77">
        <f t="shared" si="45"/>
        <v>0</v>
      </c>
      <c r="W177" s="78">
        <f t="shared" si="49"/>
        <v>8</v>
      </c>
      <c r="X177" s="79">
        <f t="shared" si="50"/>
        <v>8</v>
      </c>
      <c r="Z177" s="205">
        <f>IFERROR(VLOOKUP(A177,'[1]КС-2 (3)'!$B$35:$H$105,5,0),0)</f>
        <v>0</v>
      </c>
      <c r="AA177" s="204">
        <f t="shared" si="46"/>
        <v>0</v>
      </c>
    </row>
    <row r="178" spans="1:27" ht="27.6" x14ac:dyDescent="0.3">
      <c r="A178" s="17" t="s">
        <v>259</v>
      </c>
      <c r="B178" s="4" t="s">
        <v>102</v>
      </c>
      <c r="C178" s="1" t="s">
        <v>12</v>
      </c>
      <c r="D178" s="127">
        <v>2</v>
      </c>
      <c r="E178" s="141"/>
      <c r="F178" s="65">
        <f t="shared" si="39"/>
        <v>2</v>
      </c>
      <c r="G178" s="111">
        <v>1</v>
      </c>
      <c r="H178" s="66">
        <f t="shared" si="40"/>
        <v>2</v>
      </c>
      <c r="I178" s="36">
        <v>7242</v>
      </c>
      <c r="J178" s="153">
        <f t="shared" si="41"/>
        <v>-7240</v>
      </c>
      <c r="K178" s="164"/>
      <c r="L178" s="75">
        <f t="shared" si="47"/>
        <v>0</v>
      </c>
      <c r="M178" s="164"/>
      <c r="N178" s="75">
        <f t="shared" si="48"/>
        <v>0</v>
      </c>
      <c r="O178" s="164"/>
      <c r="P178" s="75">
        <f t="shared" si="42"/>
        <v>0</v>
      </c>
      <c r="Q178" s="164"/>
      <c r="R178" s="75">
        <f t="shared" si="43"/>
        <v>0</v>
      </c>
      <c r="S178" s="225"/>
      <c r="T178" s="75">
        <f t="shared" si="43"/>
        <v>0</v>
      </c>
      <c r="U178" s="76">
        <f t="shared" si="44"/>
        <v>0</v>
      </c>
      <c r="V178" s="77">
        <f t="shared" si="45"/>
        <v>0</v>
      </c>
      <c r="W178" s="78">
        <f t="shared" si="49"/>
        <v>2</v>
      </c>
      <c r="X178" s="79">
        <f t="shared" si="50"/>
        <v>2</v>
      </c>
      <c r="Z178" s="205">
        <f>IFERROR(VLOOKUP(A178,'[1]КС-2 (3)'!$B$35:$H$105,5,0),0)</f>
        <v>0</v>
      </c>
      <c r="AA178" s="204">
        <f t="shared" si="46"/>
        <v>0</v>
      </c>
    </row>
    <row r="179" spans="1:27" ht="27.6" x14ac:dyDescent="0.3">
      <c r="A179" s="17" t="s">
        <v>260</v>
      </c>
      <c r="B179" s="4" t="s">
        <v>106</v>
      </c>
      <c r="C179" s="1" t="s">
        <v>12</v>
      </c>
      <c r="D179" s="127">
        <v>2</v>
      </c>
      <c r="E179" s="141"/>
      <c r="F179" s="65">
        <f t="shared" si="39"/>
        <v>2</v>
      </c>
      <c r="G179" s="111">
        <v>1</v>
      </c>
      <c r="H179" s="66">
        <f t="shared" si="40"/>
        <v>2</v>
      </c>
      <c r="I179" s="36">
        <v>7595</v>
      </c>
      <c r="J179" s="153">
        <f t="shared" si="41"/>
        <v>-7593</v>
      </c>
      <c r="K179" s="164"/>
      <c r="L179" s="75">
        <f t="shared" si="47"/>
        <v>0</v>
      </c>
      <c r="M179" s="164"/>
      <c r="N179" s="75">
        <f t="shared" si="48"/>
        <v>0</v>
      </c>
      <c r="O179" s="164"/>
      <c r="P179" s="75">
        <f t="shared" si="42"/>
        <v>0</v>
      </c>
      <c r="Q179" s="164"/>
      <c r="R179" s="75">
        <f t="shared" si="43"/>
        <v>0</v>
      </c>
      <c r="S179" s="225"/>
      <c r="T179" s="75">
        <f t="shared" si="43"/>
        <v>0</v>
      </c>
      <c r="U179" s="76">
        <f t="shared" si="44"/>
        <v>0</v>
      </c>
      <c r="V179" s="77">
        <f t="shared" si="45"/>
        <v>0</v>
      </c>
      <c r="W179" s="78">
        <f t="shared" si="49"/>
        <v>2</v>
      </c>
      <c r="X179" s="79">
        <f t="shared" si="50"/>
        <v>2</v>
      </c>
      <c r="Z179" s="205">
        <f>IFERROR(VLOOKUP(A179,'[1]КС-2 (3)'!$B$35:$H$105,5,0),0)</f>
        <v>0</v>
      </c>
      <c r="AA179" s="204">
        <f t="shared" si="46"/>
        <v>0</v>
      </c>
    </row>
    <row r="180" spans="1:27" ht="27.6" x14ac:dyDescent="0.3">
      <c r="A180" s="17" t="s">
        <v>261</v>
      </c>
      <c r="B180" s="4" t="s">
        <v>107</v>
      </c>
      <c r="C180" s="1" t="s">
        <v>12</v>
      </c>
      <c r="D180" s="127">
        <v>4</v>
      </c>
      <c r="E180" s="141"/>
      <c r="F180" s="65">
        <f t="shared" si="39"/>
        <v>4</v>
      </c>
      <c r="G180" s="111">
        <v>1</v>
      </c>
      <c r="H180" s="66">
        <f t="shared" si="40"/>
        <v>4</v>
      </c>
      <c r="I180" s="36">
        <v>14484</v>
      </c>
      <c r="J180" s="153">
        <f t="shared" si="41"/>
        <v>-14480</v>
      </c>
      <c r="K180" s="164"/>
      <c r="L180" s="75">
        <f t="shared" si="47"/>
        <v>0</v>
      </c>
      <c r="M180" s="164"/>
      <c r="N180" s="75">
        <f t="shared" si="48"/>
        <v>0</v>
      </c>
      <c r="O180" s="164"/>
      <c r="P180" s="75">
        <f t="shared" si="42"/>
        <v>0</v>
      </c>
      <c r="Q180" s="164"/>
      <c r="R180" s="75">
        <f t="shared" si="43"/>
        <v>0</v>
      </c>
      <c r="S180" s="225"/>
      <c r="T180" s="75">
        <f t="shared" si="43"/>
        <v>0</v>
      </c>
      <c r="U180" s="76">
        <f t="shared" si="44"/>
        <v>0</v>
      </c>
      <c r="V180" s="77">
        <f t="shared" si="45"/>
        <v>0</v>
      </c>
      <c r="W180" s="78">
        <f t="shared" si="49"/>
        <v>4</v>
      </c>
      <c r="X180" s="79">
        <f t="shared" si="50"/>
        <v>4</v>
      </c>
      <c r="Z180" s="205">
        <f>IFERROR(VLOOKUP(A180,'[1]КС-2 (3)'!$B$35:$H$105,5,0),0)</f>
        <v>0</v>
      </c>
      <c r="AA180" s="204">
        <f t="shared" si="46"/>
        <v>0</v>
      </c>
    </row>
    <row r="181" spans="1:27" ht="27.6" x14ac:dyDescent="0.3">
      <c r="A181" s="17" t="s">
        <v>262</v>
      </c>
      <c r="B181" s="4" t="s">
        <v>39</v>
      </c>
      <c r="C181" s="1" t="s">
        <v>12</v>
      </c>
      <c r="D181" s="127">
        <v>2</v>
      </c>
      <c r="E181" s="141"/>
      <c r="F181" s="65">
        <f t="shared" si="39"/>
        <v>2</v>
      </c>
      <c r="G181" s="111">
        <v>1</v>
      </c>
      <c r="H181" s="66">
        <f t="shared" si="40"/>
        <v>2</v>
      </c>
      <c r="I181" s="36">
        <v>7242</v>
      </c>
      <c r="J181" s="153">
        <f t="shared" si="41"/>
        <v>-7240</v>
      </c>
      <c r="K181" s="164"/>
      <c r="L181" s="75">
        <f t="shared" si="47"/>
        <v>0</v>
      </c>
      <c r="M181" s="164"/>
      <c r="N181" s="75">
        <f t="shared" si="48"/>
        <v>0</v>
      </c>
      <c r="O181" s="164"/>
      <c r="P181" s="75">
        <f t="shared" si="42"/>
        <v>0</v>
      </c>
      <c r="Q181" s="164"/>
      <c r="R181" s="75">
        <f t="shared" si="43"/>
        <v>0</v>
      </c>
      <c r="S181" s="225"/>
      <c r="T181" s="75">
        <f t="shared" si="43"/>
        <v>0</v>
      </c>
      <c r="U181" s="76">
        <f t="shared" si="44"/>
        <v>0</v>
      </c>
      <c r="V181" s="77">
        <f t="shared" si="45"/>
        <v>0</v>
      </c>
      <c r="W181" s="78">
        <f t="shared" si="49"/>
        <v>2</v>
      </c>
      <c r="X181" s="79">
        <f t="shared" si="50"/>
        <v>2</v>
      </c>
      <c r="Z181" s="205">
        <f>IFERROR(VLOOKUP(A181,'[1]КС-2 (3)'!$B$35:$H$105,5,0),0)</f>
        <v>0</v>
      </c>
      <c r="AA181" s="204">
        <f t="shared" si="46"/>
        <v>0</v>
      </c>
    </row>
    <row r="182" spans="1:27" ht="27.6" x14ac:dyDescent="0.3">
      <c r="A182" s="17" t="s">
        <v>263</v>
      </c>
      <c r="B182" s="4" t="s">
        <v>42</v>
      </c>
      <c r="C182" s="1" t="s">
        <v>12</v>
      </c>
      <c r="D182" s="127">
        <v>53</v>
      </c>
      <c r="E182" s="141"/>
      <c r="F182" s="65">
        <f t="shared" si="39"/>
        <v>53</v>
      </c>
      <c r="G182" s="111">
        <v>1</v>
      </c>
      <c r="H182" s="66">
        <f t="shared" si="40"/>
        <v>53</v>
      </c>
      <c r="I182" s="36">
        <v>191914</v>
      </c>
      <c r="J182" s="153">
        <f t="shared" si="41"/>
        <v>-191861</v>
      </c>
      <c r="K182" s="164"/>
      <c r="L182" s="75">
        <f t="shared" si="47"/>
        <v>0</v>
      </c>
      <c r="M182" s="164"/>
      <c r="N182" s="75">
        <f t="shared" si="48"/>
        <v>0</v>
      </c>
      <c r="O182" s="164"/>
      <c r="P182" s="75">
        <f t="shared" si="42"/>
        <v>0</v>
      </c>
      <c r="Q182" s="164"/>
      <c r="R182" s="75">
        <f t="shared" si="43"/>
        <v>0</v>
      </c>
      <c r="S182" s="225"/>
      <c r="T182" s="75">
        <f t="shared" si="43"/>
        <v>0</v>
      </c>
      <c r="U182" s="76">
        <f t="shared" si="44"/>
        <v>0</v>
      </c>
      <c r="V182" s="77">
        <f t="shared" si="45"/>
        <v>0</v>
      </c>
      <c r="W182" s="78">
        <f t="shared" si="49"/>
        <v>53</v>
      </c>
      <c r="X182" s="79">
        <f t="shared" si="50"/>
        <v>53</v>
      </c>
      <c r="Z182" s="205">
        <f>IFERROR(VLOOKUP(A182,'[1]КС-2 (3)'!$B$35:$H$105,5,0),0)</f>
        <v>0</v>
      </c>
      <c r="AA182" s="204">
        <f t="shared" si="46"/>
        <v>0</v>
      </c>
    </row>
    <row r="183" spans="1:27" ht="27.6" x14ac:dyDescent="0.3">
      <c r="A183" s="17" t="s">
        <v>264</v>
      </c>
      <c r="B183" s="4" t="s">
        <v>103</v>
      </c>
      <c r="C183" s="1" t="s">
        <v>12</v>
      </c>
      <c r="D183" s="127">
        <v>13</v>
      </c>
      <c r="E183" s="141"/>
      <c r="F183" s="65">
        <f t="shared" si="39"/>
        <v>13</v>
      </c>
      <c r="G183" s="111">
        <v>1</v>
      </c>
      <c r="H183" s="66">
        <f t="shared" si="40"/>
        <v>13</v>
      </c>
      <c r="I183" s="36">
        <v>49361</v>
      </c>
      <c r="J183" s="153">
        <f t="shared" si="41"/>
        <v>-49348</v>
      </c>
      <c r="K183" s="164"/>
      <c r="L183" s="75">
        <f t="shared" si="47"/>
        <v>0</v>
      </c>
      <c r="M183" s="164"/>
      <c r="N183" s="75">
        <f t="shared" si="48"/>
        <v>0</v>
      </c>
      <c r="O183" s="164"/>
      <c r="P183" s="75">
        <f t="shared" si="42"/>
        <v>0</v>
      </c>
      <c r="Q183" s="164"/>
      <c r="R183" s="75">
        <f t="shared" si="43"/>
        <v>0</v>
      </c>
      <c r="S183" s="225"/>
      <c r="T183" s="75">
        <f t="shared" si="43"/>
        <v>0</v>
      </c>
      <c r="U183" s="76">
        <f t="shared" si="44"/>
        <v>0</v>
      </c>
      <c r="V183" s="77">
        <f t="shared" si="45"/>
        <v>0</v>
      </c>
      <c r="W183" s="78">
        <f t="shared" si="49"/>
        <v>13</v>
      </c>
      <c r="X183" s="79">
        <f t="shared" si="50"/>
        <v>13</v>
      </c>
      <c r="Z183" s="205">
        <f>IFERROR(VLOOKUP(A183,'[1]КС-2 (3)'!$B$35:$H$105,5,0),0)</f>
        <v>0</v>
      </c>
      <c r="AA183" s="204">
        <f t="shared" si="46"/>
        <v>0</v>
      </c>
    </row>
    <row r="184" spans="1:27" ht="27.6" x14ac:dyDescent="0.3">
      <c r="A184" s="17" t="s">
        <v>265</v>
      </c>
      <c r="B184" s="4" t="s">
        <v>44</v>
      </c>
      <c r="C184" s="1" t="s">
        <v>12</v>
      </c>
      <c r="D184" s="127">
        <v>25</v>
      </c>
      <c r="E184" s="141"/>
      <c r="F184" s="65">
        <f t="shared" si="39"/>
        <v>25</v>
      </c>
      <c r="G184" s="111">
        <v>1</v>
      </c>
      <c r="H184" s="66">
        <f t="shared" si="40"/>
        <v>25</v>
      </c>
      <c r="I184" s="36">
        <v>90526</v>
      </c>
      <c r="J184" s="153">
        <f t="shared" si="41"/>
        <v>-90501</v>
      </c>
      <c r="K184" s="164"/>
      <c r="L184" s="75">
        <f t="shared" si="47"/>
        <v>0</v>
      </c>
      <c r="M184" s="164"/>
      <c r="N184" s="75">
        <f t="shared" si="48"/>
        <v>0</v>
      </c>
      <c r="O184" s="164"/>
      <c r="P184" s="75">
        <f t="shared" si="42"/>
        <v>0</v>
      </c>
      <c r="Q184" s="164"/>
      <c r="R184" s="75">
        <f t="shared" si="43"/>
        <v>0</v>
      </c>
      <c r="S184" s="225"/>
      <c r="T184" s="75">
        <f t="shared" si="43"/>
        <v>0</v>
      </c>
      <c r="U184" s="76">
        <f t="shared" si="44"/>
        <v>0</v>
      </c>
      <c r="V184" s="77">
        <f t="shared" si="45"/>
        <v>0</v>
      </c>
      <c r="W184" s="78">
        <f t="shared" si="49"/>
        <v>25</v>
      </c>
      <c r="X184" s="79">
        <f t="shared" si="50"/>
        <v>25</v>
      </c>
      <c r="Z184" s="205">
        <f>IFERROR(VLOOKUP(A184,'[1]КС-2 (3)'!$B$35:$H$105,5,0),0)</f>
        <v>0</v>
      </c>
      <c r="AA184" s="204">
        <f t="shared" si="46"/>
        <v>0</v>
      </c>
    </row>
    <row r="185" spans="1:27" ht="27.6" x14ac:dyDescent="0.3">
      <c r="A185" s="17" t="s">
        <v>266</v>
      </c>
      <c r="B185" s="4" t="s">
        <v>444</v>
      </c>
      <c r="C185" s="1" t="s">
        <v>12</v>
      </c>
      <c r="D185" s="127">
        <v>1</v>
      </c>
      <c r="E185" s="141"/>
      <c r="F185" s="65">
        <f t="shared" si="39"/>
        <v>1</v>
      </c>
      <c r="G185" s="111">
        <v>1</v>
      </c>
      <c r="H185" s="66">
        <f t="shared" si="40"/>
        <v>1</v>
      </c>
      <c r="I185" s="36">
        <v>11136</v>
      </c>
      <c r="J185" s="153">
        <f t="shared" si="41"/>
        <v>-11135</v>
      </c>
      <c r="K185" s="164"/>
      <c r="L185" s="75">
        <f t="shared" si="47"/>
        <v>0</v>
      </c>
      <c r="M185" s="164"/>
      <c r="N185" s="75">
        <f t="shared" si="48"/>
        <v>0</v>
      </c>
      <c r="O185" s="164"/>
      <c r="P185" s="75">
        <f t="shared" si="42"/>
        <v>0</v>
      </c>
      <c r="Q185" s="164"/>
      <c r="R185" s="75">
        <f t="shared" si="43"/>
        <v>0</v>
      </c>
      <c r="S185" s="225"/>
      <c r="T185" s="75">
        <f t="shared" si="43"/>
        <v>0</v>
      </c>
      <c r="U185" s="76">
        <f t="shared" si="44"/>
        <v>0</v>
      </c>
      <c r="V185" s="77">
        <f t="shared" si="45"/>
        <v>0</v>
      </c>
      <c r="W185" s="78">
        <f t="shared" si="49"/>
        <v>1</v>
      </c>
      <c r="X185" s="79">
        <f t="shared" si="50"/>
        <v>1</v>
      </c>
      <c r="Z185" s="205">
        <f>IFERROR(VLOOKUP(A185,'[1]КС-2 (3)'!$B$35:$H$105,5,0),0)</f>
        <v>0</v>
      </c>
      <c r="AA185" s="204">
        <f t="shared" si="46"/>
        <v>0</v>
      </c>
    </row>
    <row r="186" spans="1:27" ht="27.6" x14ac:dyDescent="0.3">
      <c r="A186" s="17" t="s">
        <v>267</v>
      </c>
      <c r="B186" s="4" t="s">
        <v>104</v>
      </c>
      <c r="C186" s="1" t="s">
        <v>12</v>
      </c>
      <c r="D186" s="127">
        <v>10</v>
      </c>
      <c r="E186" s="141"/>
      <c r="F186" s="65">
        <f t="shared" si="39"/>
        <v>10</v>
      </c>
      <c r="G186" s="111">
        <v>1</v>
      </c>
      <c r="H186" s="66">
        <f t="shared" si="40"/>
        <v>10</v>
      </c>
      <c r="I186" s="36">
        <v>37970</v>
      </c>
      <c r="J186" s="153">
        <f t="shared" si="41"/>
        <v>-37960</v>
      </c>
      <c r="K186" s="164"/>
      <c r="L186" s="75">
        <f t="shared" si="47"/>
        <v>0</v>
      </c>
      <c r="M186" s="164"/>
      <c r="N186" s="75">
        <f t="shared" si="48"/>
        <v>0</v>
      </c>
      <c r="O186" s="164"/>
      <c r="P186" s="75">
        <f t="shared" si="42"/>
        <v>0</v>
      </c>
      <c r="Q186" s="164"/>
      <c r="R186" s="75">
        <f t="shared" si="43"/>
        <v>0</v>
      </c>
      <c r="S186" s="225"/>
      <c r="T186" s="75">
        <f t="shared" si="43"/>
        <v>0</v>
      </c>
      <c r="U186" s="76">
        <f t="shared" si="44"/>
        <v>0</v>
      </c>
      <c r="V186" s="77">
        <f t="shared" si="45"/>
        <v>0</v>
      </c>
      <c r="W186" s="78">
        <f t="shared" si="49"/>
        <v>10</v>
      </c>
      <c r="X186" s="79">
        <f t="shared" si="50"/>
        <v>10</v>
      </c>
      <c r="Z186" s="205">
        <f>IFERROR(VLOOKUP(A186,'[1]КС-2 (3)'!$B$35:$H$105,5,0),0)</f>
        <v>0</v>
      </c>
      <c r="AA186" s="204">
        <f t="shared" si="46"/>
        <v>0</v>
      </c>
    </row>
    <row r="187" spans="1:27" ht="27.6" x14ac:dyDescent="0.3">
      <c r="A187" s="17" t="s">
        <v>268</v>
      </c>
      <c r="B187" s="4" t="s">
        <v>45</v>
      </c>
      <c r="C187" s="1" t="s">
        <v>12</v>
      </c>
      <c r="D187" s="127">
        <v>1</v>
      </c>
      <c r="E187" s="141"/>
      <c r="F187" s="65">
        <f t="shared" si="39"/>
        <v>1</v>
      </c>
      <c r="G187" s="111">
        <v>1</v>
      </c>
      <c r="H187" s="66">
        <f t="shared" si="40"/>
        <v>1</v>
      </c>
      <c r="I187" s="36">
        <v>3620</v>
      </c>
      <c r="J187" s="153">
        <f t="shared" si="41"/>
        <v>-3619</v>
      </c>
      <c r="K187" s="164"/>
      <c r="L187" s="75">
        <f t="shared" si="47"/>
        <v>0</v>
      </c>
      <c r="M187" s="164"/>
      <c r="N187" s="75">
        <f t="shared" si="48"/>
        <v>0</v>
      </c>
      <c r="O187" s="164"/>
      <c r="P187" s="75">
        <f t="shared" si="42"/>
        <v>0</v>
      </c>
      <c r="Q187" s="164"/>
      <c r="R187" s="75">
        <f t="shared" si="43"/>
        <v>0</v>
      </c>
      <c r="S187" s="225"/>
      <c r="T187" s="75">
        <f t="shared" si="43"/>
        <v>0</v>
      </c>
      <c r="U187" s="76">
        <f t="shared" si="44"/>
        <v>0</v>
      </c>
      <c r="V187" s="77">
        <f t="shared" si="45"/>
        <v>0</v>
      </c>
      <c r="W187" s="78">
        <f t="shared" si="49"/>
        <v>1</v>
      </c>
      <c r="X187" s="79">
        <f t="shared" si="50"/>
        <v>1</v>
      </c>
      <c r="Z187" s="205">
        <f>IFERROR(VLOOKUP(A187,'[1]КС-2 (3)'!$B$35:$H$105,5,0),0)</f>
        <v>0</v>
      </c>
      <c r="AA187" s="204">
        <f t="shared" si="46"/>
        <v>0</v>
      </c>
    </row>
    <row r="188" spans="1:27" ht="27.6" x14ac:dyDescent="0.3">
      <c r="A188" s="17" t="s">
        <v>269</v>
      </c>
      <c r="B188" s="4" t="s">
        <v>105</v>
      </c>
      <c r="C188" s="1" t="s">
        <v>12</v>
      </c>
      <c r="D188" s="127">
        <v>10</v>
      </c>
      <c r="E188" s="141"/>
      <c r="F188" s="65">
        <f t="shared" si="39"/>
        <v>10</v>
      </c>
      <c r="G188" s="111">
        <v>1</v>
      </c>
      <c r="H188" s="66">
        <f t="shared" si="40"/>
        <v>10</v>
      </c>
      <c r="I188" s="36">
        <v>36210</v>
      </c>
      <c r="J188" s="153">
        <f t="shared" si="41"/>
        <v>-36200</v>
      </c>
      <c r="K188" s="164"/>
      <c r="L188" s="75">
        <f t="shared" si="47"/>
        <v>0</v>
      </c>
      <c r="M188" s="164"/>
      <c r="N188" s="75">
        <f t="shared" si="48"/>
        <v>0</v>
      </c>
      <c r="O188" s="164"/>
      <c r="P188" s="75">
        <f t="shared" si="42"/>
        <v>0</v>
      </c>
      <c r="Q188" s="164"/>
      <c r="R188" s="75">
        <f t="shared" si="43"/>
        <v>0</v>
      </c>
      <c r="S188" s="225"/>
      <c r="T188" s="75">
        <f t="shared" si="43"/>
        <v>0</v>
      </c>
      <c r="U188" s="76">
        <f t="shared" si="44"/>
        <v>0</v>
      </c>
      <c r="V188" s="77">
        <f t="shared" si="45"/>
        <v>0</v>
      </c>
      <c r="W188" s="78">
        <f t="shared" si="49"/>
        <v>10</v>
      </c>
      <c r="X188" s="79">
        <f t="shared" si="50"/>
        <v>10</v>
      </c>
      <c r="Z188" s="205">
        <f>IFERROR(VLOOKUP(A188,'[1]КС-2 (3)'!$B$35:$H$105,5,0),0)</f>
        <v>0</v>
      </c>
      <c r="AA188" s="204">
        <f t="shared" si="46"/>
        <v>0</v>
      </c>
    </row>
    <row r="189" spans="1:27" ht="27.6" x14ac:dyDescent="0.3">
      <c r="A189" s="17" t="s">
        <v>270</v>
      </c>
      <c r="B189" s="4" t="s">
        <v>59</v>
      </c>
      <c r="C189" s="1" t="s">
        <v>12</v>
      </c>
      <c r="D189" s="127">
        <v>2</v>
      </c>
      <c r="E189" s="141"/>
      <c r="F189" s="65">
        <f t="shared" ref="F189:F242" si="51">D189+E189</f>
        <v>2</v>
      </c>
      <c r="G189" s="111">
        <v>1</v>
      </c>
      <c r="H189" s="66">
        <f t="shared" ref="H189:H242" si="52">ROUND(F189*G189,0)</f>
        <v>2</v>
      </c>
      <c r="I189" s="36">
        <v>7595</v>
      </c>
      <c r="J189" s="153">
        <f t="shared" ref="J189:J242" si="53">H189-I189</f>
        <v>-7593</v>
      </c>
      <c r="K189" s="164"/>
      <c r="L189" s="75">
        <f t="shared" si="47"/>
        <v>0</v>
      </c>
      <c r="M189" s="164"/>
      <c r="N189" s="75">
        <f t="shared" si="48"/>
        <v>0</v>
      </c>
      <c r="O189" s="164"/>
      <c r="P189" s="75">
        <f t="shared" ref="P189:P242" si="54">ROUND(O189*$G189,0)</f>
        <v>0</v>
      </c>
      <c r="Q189" s="164"/>
      <c r="R189" s="75">
        <f t="shared" ref="R189:T242" si="55">ROUND(Q189*$G189,0)</f>
        <v>0</v>
      </c>
      <c r="S189" s="225"/>
      <c r="T189" s="75">
        <f t="shared" si="55"/>
        <v>0</v>
      </c>
      <c r="U189" s="76">
        <f t="shared" si="44"/>
        <v>0</v>
      </c>
      <c r="V189" s="77">
        <f t="shared" si="45"/>
        <v>0</v>
      </c>
      <c r="W189" s="78">
        <f t="shared" si="49"/>
        <v>2</v>
      </c>
      <c r="X189" s="79">
        <f t="shared" si="50"/>
        <v>2</v>
      </c>
      <c r="Z189" s="205">
        <f>IFERROR(VLOOKUP(A189,'[1]КС-2 (3)'!$B$35:$H$105,5,0),0)</f>
        <v>0</v>
      </c>
      <c r="AA189" s="204">
        <f t="shared" si="46"/>
        <v>0</v>
      </c>
    </row>
    <row r="190" spans="1:27" ht="27.6" x14ac:dyDescent="0.3">
      <c r="A190" s="17" t="s">
        <v>271</v>
      </c>
      <c r="B190" s="4" t="s">
        <v>63</v>
      </c>
      <c r="C190" s="1" t="s">
        <v>12</v>
      </c>
      <c r="D190" s="127">
        <v>13</v>
      </c>
      <c r="E190" s="141"/>
      <c r="F190" s="65">
        <f t="shared" si="51"/>
        <v>13</v>
      </c>
      <c r="G190" s="111">
        <v>1</v>
      </c>
      <c r="H190" s="66">
        <f t="shared" si="52"/>
        <v>13</v>
      </c>
      <c r="I190" s="36">
        <v>47074</v>
      </c>
      <c r="J190" s="153">
        <f t="shared" si="53"/>
        <v>-47061</v>
      </c>
      <c r="K190" s="164"/>
      <c r="L190" s="75">
        <f t="shared" si="47"/>
        <v>0</v>
      </c>
      <c r="M190" s="164"/>
      <c r="N190" s="75">
        <f t="shared" si="48"/>
        <v>0</v>
      </c>
      <c r="O190" s="164"/>
      <c r="P190" s="75">
        <f t="shared" si="54"/>
        <v>0</v>
      </c>
      <c r="Q190" s="164"/>
      <c r="R190" s="75">
        <f t="shared" si="55"/>
        <v>0</v>
      </c>
      <c r="S190" s="225"/>
      <c r="T190" s="75">
        <f t="shared" si="55"/>
        <v>0</v>
      </c>
      <c r="U190" s="76">
        <f t="shared" si="44"/>
        <v>0</v>
      </c>
      <c r="V190" s="77">
        <f t="shared" si="45"/>
        <v>0</v>
      </c>
      <c r="W190" s="78">
        <f t="shared" si="49"/>
        <v>13</v>
      </c>
      <c r="X190" s="79">
        <f t="shared" si="50"/>
        <v>13</v>
      </c>
      <c r="Z190" s="205">
        <f>IFERROR(VLOOKUP(A190,'[1]КС-2 (3)'!$B$35:$H$105,5,0),0)</f>
        <v>0</v>
      </c>
      <c r="AA190" s="204">
        <f t="shared" si="46"/>
        <v>0</v>
      </c>
    </row>
    <row r="191" spans="1:27" ht="27.6" x14ac:dyDescent="0.3">
      <c r="A191" s="17" t="s">
        <v>272</v>
      </c>
      <c r="B191" s="4" t="s">
        <v>62</v>
      </c>
      <c r="C191" s="1" t="s">
        <v>12</v>
      </c>
      <c r="D191" s="127">
        <v>27</v>
      </c>
      <c r="E191" s="141"/>
      <c r="F191" s="65">
        <f t="shared" si="51"/>
        <v>27</v>
      </c>
      <c r="G191" s="111">
        <v>1</v>
      </c>
      <c r="H191" s="66">
        <f t="shared" si="52"/>
        <v>27</v>
      </c>
      <c r="I191" s="36">
        <v>97768</v>
      </c>
      <c r="J191" s="153">
        <f t="shared" si="53"/>
        <v>-97741</v>
      </c>
      <c r="K191" s="164"/>
      <c r="L191" s="75">
        <f t="shared" si="47"/>
        <v>0</v>
      </c>
      <c r="M191" s="164"/>
      <c r="N191" s="75">
        <f t="shared" si="48"/>
        <v>0</v>
      </c>
      <c r="O191" s="164"/>
      <c r="P191" s="75">
        <f t="shared" si="54"/>
        <v>0</v>
      </c>
      <c r="Q191" s="164"/>
      <c r="R191" s="75">
        <f t="shared" si="55"/>
        <v>0</v>
      </c>
      <c r="S191" s="225"/>
      <c r="T191" s="75">
        <f t="shared" si="55"/>
        <v>0</v>
      </c>
      <c r="U191" s="76">
        <f t="shared" si="44"/>
        <v>0</v>
      </c>
      <c r="V191" s="77">
        <f t="shared" si="45"/>
        <v>0</v>
      </c>
      <c r="W191" s="78">
        <f t="shared" si="49"/>
        <v>27</v>
      </c>
      <c r="X191" s="79">
        <f t="shared" si="50"/>
        <v>27</v>
      </c>
      <c r="Z191" s="205">
        <f>IFERROR(VLOOKUP(A191,'[1]КС-2 (3)'!$B$35:$H$105,5,0),0)</f>
        <v>0</v>
      </c>
      <c r="AA191" s="204">
        <f t="shared" si="46"/>
        <v>0</v>
      </c>
    </row>
    <row r="192" spans="1:27" ht="27.6" x14ac:dyDescent="0.3">
      <c r="A192" s="17" t="s">
        <v>273</v>
      </c>
      <c r="B192" s="4" t="s">
        <v>60</v>
      </c>
      <c r="C192" s="1" t="s">
        <v>12</v>
      </c>
      <c r="D192" s="127">
        <v>1</v>
      </c>
      <c r="E192" s="141"/>
      <c r="F192" s="65">
        <f t="shared" si="51"/>
        <v>1</v>
      </c>
      <c r="G192" s="111">
        <v>1</v>
      </c>
      <c r="H192" s="66">
        <f t="shared" si="52"/>
        <v>1</v>
      </c>
      <c r="I192" s="36">
        <v>3797</v>
      </c>
      <c r="J192" s="153">
        <f t="shared" si="53"/>
        <v>-3796</v>
      </c>
      <c r="K192" s="164"/>
      <c r="L192" s="75">
        <f t="shared" si="47"/>
        <v>0</v>
      </c>
      <c r="M192" s="164"/>
      <c r="N192" s="75">
        <f t="shared" si="48"/>
        <v>0</v>
      </c>
      <c r="O192" s="164"/>
      <c r="P192" s="75">
        <f t="shared" si="54"/>
        <v>0</v>
      </c>
      <c r="Q192" s="164"/>
      <c r="R192" s="75">
        <f t="shared" si="55"/>
        <v>0</v>
      </c>
      <c r="S192" s="225"/>
      <c r="T192" s="75">
        <f t="shared" si="55"/>
        <v>0</v>
      </c>
      <c r="U192" s="76">
        <f t="shared" si="44"/>
        <v>0</v>
      </c>
      <c r="V192" s="77">
        <f t="shared" si="45"/>
        <v>0</v>
      </c>
      <c r="W192" s="78">
        <f t="shared" si="49"/>
        <v>1</v>
      </c>
      <c r="X192" s="79">
        <f t="shared" si="50"/>
        <v>1</v>
      </c>
      <c r="Z192" s="205">
        <f>IFERROR(VLOOKUP(A192,'[1]КС-2 (3)'!$B$35:$H$105,5,0),0)</f>
        <v>0</v>
      </c>
      <c r="AA192" s="204">
        <f t="shared" si="46"/>
        <v>0</v>
      </c>
    </row>
    <row r="193" spans="1:27" ht="27.6" x14ac:dyDescent="0.3">
      <c r="A193" s="17" t="s">
        <v>274</v>
      </c>
      <c r="B193" s="4" t="s">
        <v>108</v>
      </c>
      <c r="C193" s="1" t="s">
        <v>12</v>
      </c>
      <c r="D193" s="127">
        <v>1</v>
      </c>
      <c r="E193" s="141"/>
      <c r="F193" s="65">
        <f t="shared" si="51"/>
        <v>1</v>
      </c>
      <c r="G193" s="111">
        <v>1</v>
      </c>
      <c r="H193" s="66">
        <f t="shared" si="52"/>
        <v>1</v>
      </c>
      <c r="I193" s="36">
        <v>3797</v>
      </c>
      <c r="J193" s="153">
        <f t="shared" si="53"/>
        <v>-3796</v>
      </c>
      <c r="K193" s="164"/>
      <c r="L193" s="75">
        <f t="shared" si="47"/>
        <v>0</v>
      </c>
      <c r="M193" s="164"/>
      <c r="N193" s="75">
        <f t="shared" si="48"/>
        <v>0</v>
      </c>
      <c r="O193" s="164"/>
      <c r="P193" s="75">
        <f t="shared" si="54"/>
        <v>0</v>
      </c>
      <c r="Q193" s="164"/>
      <c r="R193" s="75">
        <f t="shared" si="55"/>
        <v>0</v>
      </c>
      <c r="S193" s="225"/>
      <c r="T193" s="75">
        <f t="shared" si="55"/>
        <v>0</v>
      </c>
      <c r="U193" s="76">
        <f t="shared" si="44"/>
        <v>0</v>
      </c>
      <c r="V193" s="77">
        <f t="shared" si="45"/>
        <v>0</v>
      </c>
      <c r="W193" s="78">
        <f t="shared" si="49"/>
        <v>1</v>
      </c>
      <c r="X193" s="79">
        <f t="shared" si="50"/>
        <v>1</v>
      </c>
      <c r="Z193" s="205">
        <f>IFERROR(VLOOKUP(A193,'[1]КС-2 (3)'!$B$35:$H$105,5,0),0)</f>
        <v>0</v>
      </c>
      <c r="AA193" s="204">
        <f t="shared" si="46"/>
        <v>0</v>
      </c>
    </row>
    <row r="194" spans="1:27" ht="27.6" x14ac:dyDescent="0.3">
      <c r="A194" s="17" t="s">
        <v>275</v>
      </c>
      <c r="B194" s="4" t="s">
        <v>64</v>
      </c>
      <c r="C194" s="1" t="s">
        <v>12</v>
      </c>
      <c r="D194" s="127">
        <v>4</v>
      </c>
      <c r="E194" s="141"/>
      <c r="F194" s="65">
        <f t="shared" si="51"/>
        <v>4</v>
      </c>
      <c r="G194" s="111">
        <v>1</v>
      </c>
      <c r="H194" s="66">
        <f t="shared" si="52"/>
        <v>4</v>
      </c>
      <c r="I194" s="36">
        <v>14484</v>
      </c>
      <c r="J194" s="153">
        <f t="shared" si="53"/>
        <v>-14480</v>
      </c>
      <c r="K194" s="164"/>
      <c r="L194" s="75">
        <f t="shared" si="47"/>
        <v>0</v>
      </c>
      <c r="M194" s="164"/>
      <c r="N194" s="75">
        <f t="shared" si="48"/>
        <v>0</v>
      </c>
      <c r="O194" s="164"/>
      <c r="P194" s="75">
        <f t="shared" si="54"/>
        <v>0</v>
      </c>
      <c r="Q194" s="164"/>
      <c r="R194" s="75">
        <f t="shared" si="55"/>
        <v>0</v>
      </c>
      <c r="S194" s="225"/>
      <c r="T194" s="75">
        <f t="shared" si="55"/>
        <v>0</v>
      </c>
      <c r="U194" s="76">
        <f t="shared" si="44"/>
        <v>0</v>
      </c>
      <c r="V194" s="77">
        <f t="shared" si="45"/>
        <v>0</v>
      </c>
      <c r="W194" s="78">
        <f t="shared" si="49"/>
        <v>4</v>
      </c>
      <c r="X194" s="79">
        <f t="shared" si="50"/>
        <v>4</v>
      </c>
      <c r="Z194" s="205">
        <f>IFERROR(VLOOKUP(A194,'[1]КС-2 (3)'!$B$35:$H$105,5,0),0)</f>
        <v>0</v>
      </c>
      <c r="AA194" s="204">
        <f t="shared" si="46"/>
        <v>0</v>
      </c>
    </row>
    <row r="195" spans="1:27" ht="27.6" x14ac:dyDescent="0.3">
      <c r="A195" s="17" t="s">
        <v>276</v>
      </c>
      <c r="B195" s="4" t="s">
        <v>60</v>
      </c>
      <c r="C195" s="1" t="s">
        <v>12</v>
      </c>
      <c r="D195" s="127">
        <v>2</v>
      </c>
      <c r="E195" s="141"/>
      <c r="F195" s="65">
        <f t="shared" si="51"/>
        <v>2</v>
      </c>
      <c r="G195" s="111">
        <v>1</v>
      </c>
      <c r="H195" s="66">
        <f t="shared" si="52"/>
        <v>2</v>
      </c>
      <c r="I195" s="36">
        <v>7595</v>
      </c>
      <c r="J195" s="153">
        <f t="shared" si="53"/>
        <v>-7593</v>
      </c>
      <c r="K195" s="164"/>
      <c r="L195" s="75">
        <f t="shared" si="47"/>
        <v>0</v>
      </c>
      <c r="M195" s="164"/>
      <c r="N195" s="75">
        <f t="shared" si="48"/>
        <v>0</v>
      </c>
      <c r="O195" s="164"/>
      <c r="P195" s="75">
        <f t="shared" si="54"/>
        <v>0</v>
      </c>
      <c r="Q195" s="164"/>
      <c r="R195" s="75">
        <f t="shared" si="55"/>
        <v>0</v>
      </c>
      <c r="S195" s="225"/>
      <c r="T195" s="75">
        <f t="shared" si="55"/>
        <v>0</v>
      </c>
      <c r="U195" s="76">
        <f t="shared" si="44"/>
        <v>0</v>
      </c>
      <c r="V195" s="77">
        <f t="shared" si="45"/>
        <v>0</v>
      </c>
      <c r="W195" s="78">
        <f t="shared" si="49"/>
        <v>2</v>
      </c>
      <c r="X195" s="79">
        <f t="shared" si="50"/>
        <v>2</v>
      </c>
      <c r="Z195" s="205">
        <f>IFERROR(VLOOKUP(A195,'[1]КС-2 (3)'!$B$35:$H$105,5,0),0)</f>
        <v>0</v>
      </c>
      <c r="AA195" s="204">
        <f t="shared" si="46"/>
        <v>0</v>
      </c>
    </row>
    <row r="196" spans="1:27" ht="27.6" x14ac:dyDescent="0.3">
      <c r="A196" s="17" t="s">
        <v>277</v>
      </c>
      <c r="B196" s="4" t="s">
        <v>109</v>
      </c>
      <c r="C196" s="1" t="s">
        <v>12</v>
      </c>
      <c r="D196" s="127">
        <v>3</v>
      </c>
      <c r="E196" s="141"/>
      <c r="F196" s="65">
        <f t="shared" si="51"/>
        <v>3</v>
      </c>
      <c r="G196" s="111">
        <v>1</v>
      </c>
      <c r="H196" s="66">
        <f t="shared" si="52"/>
        <v>3</v>
      </c>
      <c r="I196" s="36">
        <v>10862</v>
      </c>
      <c r="J196" s="153">
        <f t="shared" si="53"/>
        <v>-10859</v>
      </c>
      <c r="K196" s="164"/>
      <c r="L196" s="75">
        <f t="shared" si="47"/>
        <v>0</v>
      </c>
      <c r="M196" s="164"/>
      <c r="N196" s="75">
        <f t="shared" si="48"/>
        <v>0</v>
      </c>
      <c r="O196" s="164"/>
      <c r="P196" s="75">
        <f t="shared" si="54"/>
        <v>0</v>
      </c>
      <c r="Q196" s="164"/>
      <c r="R196" s="75">
        <f t="shared" si="55"/>
        <v>0</v>
      </c>
      <c r="S196" s="225"/>
      <c r="T196" s="75">
        <f t="shared" si="55"/>
        <v>0</v>
      </c>
      <c r="U196" s="76">
        <f t="shared" si="44"/>
        <v>0</v>
      </c>
      <c r="V196" s="77">
        <f t="shared" si="45"/>
        <v>0</v>
      </c>
      <c r="W196" s="78">
        <f t="shared" si="49"/>
        <v>3</v>
      </c>
      <c r="X196" s="79">
        <f t="shared" si="50"/>
        <v>3</v>
      </c>
      <c r="Z196" s="205">
        <f>IFERROR(VLOOKUP(A196,'[1]КС-2 (3)'!$B$35:$H$105,5,0),0)</f>
        <v>0</v>
      </c>
      <c r="AA196" s="204">
        <f t="shared" si="46"/>
        <v>0</v>
      </c>
    </row>
    <row r="197" spans="1:27" ht="27.6" x14ac:dyDescent="0.3">
      <c r="A197" s="17" t="s">
        <v>278</v>
      </c>
      <c r="B197" s="4" t="s">
        <v>110</v>
      </c>
      <c r="C197" s="1" t="s">
        <v>12</v>
      </c>
      <c r="D197" s="127">
        <v>1</v>
      </c>
      <c r="E197" s="141"/>
      <c r="F197" s="65">
        <f t="shared" si="51"/>
        <v>1</v>
      </c>
      <c r="G197" s="111">
        <v>1</v>
      </c>
      <c r="H197" s="66">
        <f t="shared" si="52"/>
        <v>1</v>
      </c>
      <c r="I197" s="36">
        <v>2412</v>
      </c>
      <c r="J197" s="153">
        <f t="shared" si="53"/>
        <v>-2411</v>
      </c>
      <c r="K197" s="164"/>
      <c r="L197" s="75">
        <f t="shared" si="47"/>
        <v>0</v>
      </c>
      <c r="M197" s="164"/>
      <c r="N197" s="75">
        <f t="shared" si="48"/>
        <v>0</v>
      </c>
      <c r="O197" s="164"/>
      <c r="P197" s="75">
        <f t="shared" si="54"/>
        <v>0</v>
      </c>
      <c r="Q197" s="164"/>
      <c r="R197" s="75">
        <f t="shared" si="55"/>
        <v>0</v>
      </c>
      <c r="S197" s="225"/>
      <c r="T197" s="75">
        <f t="shared" si="55"/>
        <v>0</v>
      </c>
      <c r="U197" s="76">
        <f t="shared" si="44"/>
        <v>0</v>
      </c>
      <c r="V197" s="77">
        <f t="shared" si="45"/>
        <v>0</v>
      </c>
      <c r="W197" s="78">
        <f t="shared" si="49"/>
        <v>1</v>
      </c>
      <c r="X197" s="79">
        <f t="shared" si="50"/>
        <v>1</v>
      </c>
      <c r="Z197" s="205">
        <f>IFERROR(VLOOKUP(A197,'[1]КС-2 (3)'!$B$35:$H$105,5,0),0)</f>
        <v>0</v>
      </c>
      <c r="AA197" s="204">
        <f t="shared" si="46"/>
        <v>0</v>
      </c>
    </row>
    <row r="198" spans="1:27" ht="27.6" x14ac:dyDescent="0.3">
      <c r="A198" s="17" t="s">
        <v>279</v>
      </c>
      <c r="B198" s="4" t="s">
        <v>111</v>
      </c>
      <c r="C198" s="1" t="s">
        <v>12</v>
      </c>
      <c r="D198" s="127">
        <v>1</v>
      </c>
      <c r="E198" s="141"/>
      <c r="F198" s="65">
        <f t="shared" si="51"/>
        <v>1</v>
      </c>
      <c r="G198" s="111">
        <v>1</v>
      </c>
      <c r="H198" s="66">
        <f t="shared" si="52"/>
        <v>1</v>
      </c>
      <c r="I198" s="36">
        <v>4102</v>
      </c>
      <c r="J198" s="153">
        <f t="shared" si="53"/>
        <v>-4101</v>
      </c>
      <c r="K198" s="164"/>
      <c r="L198" s="75">
        <f t="shared" si="47"/>
        <v>0</v>
      </c>
      <c r="M198" s="164"/>
      <c r="N198" s="75">
        <f t="shared" si="48"/>
        <v>0</v>
      </c>
      <c r="O198" s="164"/>
      <c r="P198" s="75">
        <f t="shared" si="54"/>
        <v>0</v>
      </c>
      <c r="Q198" s="164"/>
      <c r="R198" s="75">
        <f t="shared" si="55"/>
        <v>0</v>
      </c>
      <c r="S198" s="225"/>
      <c r="T198" s="75">
        <f t="shared" si="55"/>
        <v>0</v>
      </c>
      <c r="U198" s="76">
        <f t="shared" si="44"/>
        <v>0</v>
      </c>
      <c r="V198" s="77">
        <f t="shared" si="45"/>
        <v>0</v>
      </c>
      <c r="W198" s="78">
        <f t="shared" si="49"/>
        <v>1</v>
      </c>
      <c r="X198" s="79">
        <f t="shared" si="50"/>
        <v>1</v>
      </c>
      <c r="Z198" s="205">
        <f>IFERROR(VLOOKUP(A198,'[1]КС-2 (3)'!$B$35:$H$105,5,0),0)</f>
        <v>0</v>
      </c>
      <c r="AA198" s="204">
        <f t="shared" si="46"/>
        <v>0</v>
      </c>
    </row>
    <row r="199" spans="1:27" ht="27.6" x14ac:dyDescent="0.3">
      <c r="A199" s="17" t="s">
        <v>280</v>
      </c>
      <c r="B199" s="4" t="s">
        <v>112</v>
      </c>
      <c r="C199" s="1" t="s">
        <v>12</v>
      </c>
      <c r="D199" s="127">
        <v>1</v>
      </c>
      <c r="E199" s="141"/>
      <c r="F199" s="65">
        <f t="shared" si="51"/>
        <v>1</v>
      </c>
      <c r="G199" s="111">
        <v>1</v>
      </c>
      <c r="H199" s="66">
        <f t="shared" si="52"/>
        <v>1</v>
      </c>
      <c r="I199" s="36">
        <v>4102</v>
      </c>
      <c r="J199" s="153">
        <f t="shared" si="53"/>
        <v>-4101</v>
      </c>
      <c r="K199" s="164"/>
      <c r="L199" s="75">
        <f t="shared" si="47"/>
        <v>0</v>
      </c>
      <c r="M199" s="164"/>
      <c r="N199" s="75">
        <f t="shared" si="48"/>
        <v>0</v>
      </c>
      <c r="O199" s="164"/>
      <c r="P199" s="75">
        <f t="shared" si="54"/>
        <v>0</v>
      </c>
      <c r="Q199" s="164"/>
      <c r="R199" s="75">
        <f t="shared" si="55"/>
        <v>0</v>
      </c>
      <c r="S199" s="225"/>
      <c r="T199" s="75">
        <f t="shared" si="55"/>
        <v>0</v>
      </c>
      <c r="U199" s="76">
        <f t="shared" si="44"/>
        <v>0</v>
      </c>
      <c r="V199" s="77">
        <f t="shared" si="45"/>
        <v>0</v>
      </c>
      <c r="W199" s="78">
        <f t="shared" si="49"/>
        <v>1</v>
      </c>
      <c r="X199" s="79">
        <f t="shared" si="50"/>
        <v>1</v>
      </c>
      <c r="Z199" s="205">
        <f>IFERROR(VLOOKUP(A199,'[1]КС-2 (3)'!$B$35:$H$105,5,0),0)</f>
        <v>0</v>
      </c>
      <c r="AA199" s="204">
        <f t="shared" si="46"/>
        <v>0</v>
      </c>
    </row>
    <row r="200" spans="1:27" ht="27.6" x14ac:dyDescent="0.3">
      <c r="A200" s="17" t="s">
        <v>281</v>
      </c>
      <c r="B200" s="4" t="s">
        <v>65</v>
      </c>
      <c r="C200" s="1" t="s">
        <v>12</v>
      </c>
      <c r="D200" s="127">
        <v>20</v>
      </c>
      <c r="E200" s="141"/>
      <c r="F200" s="65">
        <f t="shared" si="51"/>
        <v>20</v>
      </c>
      <c r="G200" s="111">
        <v>1</v>
      </c>
      <c r="H200" s="66">
        <f t="shared" si="52"/>
        <v>20</v>
      </c>
      <c r="I200" s="36">
        <v>108941</v>
      </c>
      <c r="J200" s="153">
        <f t="shared" si="53"/>
        <v>-108921</v>
      </c>
      <c r="K200" s="164"/>
      <c r="L200" s="75">
        <f t="shared" si="47"/>
        <v>0</v>
      </c>
      <c r="M200" s="164"/>
      <c r="N200" s="75">
        <f t="shared" si="48"/>
        <v>0</v>
      </c>
      <c r="O200" s="164"/>
      <c r="P200" s="75">
        <f t="shared" si="54"/>
        <v>0</v>
      </c>
      <c r="Q200" s="164"/>
      <c r="R200" s="75">
        <f t="shared" si="55"/>
        <v>0</v>
      </c>
      <c r="S200" s="225"/>
      <c r="T200" s="75">
        <f t="shared" si="55"/>
        <v>0</v>
      </c>
      <c r="U200" s="76">
        <f t="shared" si="44"/>
        <v>0</v>
      </c>
      <c r="V200" s="77">
        <f t="shared" si="45"/>
        <v>0</v>
      </c>
      <c r="W200" s="78">
        <f t="shared" si="49"/>
        <v>20</v>
      </c>
      <c r="X200" s="79">
        <f t="shared" si="50"/>
        <v>20</v>
      </c>
      <c r="Z200" s="205">
        <f>IFERROR(VLOOKUP(A200,'[1]КС-2 (3)'!$B$35:$H$105,5,0),0)</f>
        <v>0</v>
      </c>
      <c r="AA200" s="204">
        <f t="shared" si="46"/>
        <v>0</v>
      </c>
    </row>
    <row r="201" spans="1:27" ht="27.6" x14ac:dyDescent="0.3">
      <c r="A201" s="17" t="s">
        <v>282</v>
      </c>
      <c r="B201" s="4" t="s">
        <v>67</v>
      </c>
      <c r="C201" s="1" t="s">
        <v>12</v>
      </c>
      <c r="D201" s="127">
        <v>2</v>
      </c>
      <c r="E201" s="141"/>
      <c r="F201" s="65">
        <f t="shared" si="51"/>
        <v>2</v>
      </c>
      <c r="G201" s="111">
        <v>1</v>
      </c>
      <c r="H201" s="66">
        <f t="shared" si="52"/>
        <v>2</v>
      </c>
      <c r="I201" s="36">
        <v>16135</v>
      </c>
      <c r="J201" s="153">
        <f t="shared" si="53"/>
        <v>-16133</v>
      </c>
      <c r="K201" s="164"/>
      <c r="L201" s="75">
        <f t="shared" si="47"/>
        <v>0</v>
      </c>
      <c r="M201" s="164"/>
      <c r="N201" s="75">
        <f t="shared" si="48"/>
        <v>0</v>
      </c>
      <c r="O201" s="164"/>
      <c r="P201" s="75">
        <f t="shared" si="54"/>
        <v>0</v>
      </c>
      <c r="Q201" s="164"/>
      <c r="R201" s="75">
        <f t="shared" si="55"/>
        <v>0</v>
      </c>
      <c r="S201" s="225"/>
      <c r="T201" s="75">
        <f t="shared" si="55"/>
        <v>0</v>
      </c>
      <c r="U201" s="76">
        <f t="shared" si="44"/>
        <v>0</v>
      </c>
      <c r="V201" s="77">
        <f t="shared" si="45"/>
        <v>0</v>
      </c>
      <c r="W201" s="78">
        <f t="shared" si="49"/>
        <v>2</v>
      </c>
      <c r="X201" s="79">
        <f t="shared" si="50"/>
        <v>2</v>
      </c>
      <c r="Z201" s="205">
        <f>IFERROR(VLOOKUP(A201,'[1]КС-2 (3)'!$B$35:$H$105,5,0),0)</f>
        <v>0</v>
      </c>
      <c r="AA201" s="204">
        <f t="shared" si="46"/>
        <v>0</v>
      </c>
    </row>
    <row r="202" spans="1:27" ht="27.6" x14ac:dyDescent="0.3">
      <c r="A202" s="17" t="s">
        <v>283</v>
      </c>
      <c r="B202" s="4" t="s">
        <v>66</v>
      </c>
      <c r="C202" s="1" t="s">
        <v>12</v>
      </c>
      <c r="D202" s="127">
        <v>8</v>
      </c>
      <c r="E202" s="141"/>
      <c r="F202" s="65">
        <f t="shared" si="51"/>
        <v>8</v>
      </c>
      <c r="G202" s="111">
        <v>1</v>
      </c>
      <c r="H202" s="66">
        <f t="shared" si="52"/>
        <v>8</v>
      </c>
      <c r="I202" s="36">
        <v>43577</v>
      </c>
      <c r="J202" s="153">
        <f t="shared" si="53"/>
        <v>-43569</v>
      </c>
      <c r="K202" s="164"/>
      <c r="L202" s="75">
        <f t="shared" si="47"/>
        <v>0</v>
      </c>
      <c r="M202" s="164"/>
      <c r="N202" s="75">
        <f t="shared" si="48"/>
        <v>0</v>
      </c>
      <c r="O202" s="164"/>
      <c r="P202" s="75">
        <f t="shared" si="54"/>
        <v>0</v>
      </c>
      <c r="Q202" s="164"/>
      <c r="R202" s="75">
        <f t="shared" si="55"/>
        <v>0</v>
      </c>
      <c r="S202" s="225"/>
      <c r="T202" s="75">
        <f t="shared" si="55"/>
        <v>0</v>
      </c>
      <c r="U202" s="76">
        <f t="shared" ref="U202:U265" si="56">K202+M202+O202+Q202+S202</f>
        <v>0</v>
      </c>
      <c r="V202" s="77">
        <f t="shared" ref="V202:V265" si="57">L202+N202+P202+R202+T202</f>
        <v>0</v>
      </c>
      <c r="W202" s="78">
        <f t="shared" si="49"/>
        <v>8</v>
      </c>
      <c r="X202" s="79">
        <f t="shared" si="50"/>
        <v>8</v>
      </c>
      <c r="Z202" s="205">
        <f>IFERROR(VLOOKUP(A202,'[1]КС-2 (3)'!$B$35:$H$105,5,0),0)</f>
        <v>0</v>
      </c>
      <c r="AA202" s="204">
        <f t="shared" si="46"/>
        <v>0</v>
      </c>
    </row>
    <row r="203" spans="1:27" ht="27.6" x14ac:dyDescent="0.3">
      <c r="A203" s="17" t="s">
        <v>284</v>
      </c>
      <c r="B203" s="4" t="s">
        <v>175</v>
      </c>
      <c r="C203" s="1" t="s">
        <v>12</v>
      </c>
      <c r="D203" s="127">
        <v>3</v>
      </c>
      <c r="E203" s="141"/>
      <c r="F203" s="65">
        <f t="shared" si="51"/>
        <v>3</v>
      </c>
      <c r="G203" s="111">
        <v>1</v>
      </c>
      <c r="H203" s="66">
        <f t="shared" si="52"/>
        <v>3</v>
      </c>
      <c r="I203" s="36">
        <v>24203</v>
      </c>
      <c r="J203" s="153">
        <f t="shared" si="53"/>
        <v>-24200</v>
      </c>
      <c r="K203" s="164"/>
      <c r="L203" s="75">
        <f t="shared" si="47"/>
        <v>0</v>
      </c>
      <c r="M203" s="164"/>
      <c r="N203" s="75">
        <f t="shared" si="48"/>
        <v>0</v>
      </c>
      <c r="O203" s="164"/>
      <c r="P203" s="75">
        <f t="shared" si="54"/>
        <v>0</v>
      </c>
      <c r="Q203" s="164"/>
      <c r="R203" s="75">
        <f t="shared" si="55"/>
        <v>0</v>
      </c>
      <c r="S203" s="225"/>
      <c r="T203" s="75">
        <f t="shared" si="55"/>
        <v>0</v>
      </c>
      <c r="U203" s="76">
        <f t="shared" si="56"/>
        <v>0</v>
      </c>
      <c r="V203" s="77">
        <f t="shared" si="57"/>
        <v>0</v>
      </c>
      <c r="W203" s="78">
        <f t="shared" si="49"/>
        <v>3</v>
      </c>
      <c r="X203" s="79">
        <f t="shared" si="50"/>
        <v>3</v>
      </c>
      <c r="Z203" s="205">
        <f>IFERROR(VLOOKUP(A203,'[1]КС-2 (3)'!$B$35:$H$105,5,0),0)</f>
        <v>0</v>
      </c>
      <c r="AA203" s="204">
        <f t="shared" si="46"/>
        <v>0</v>
      </c>
    </row>
    <row r="204" spans="1:27" ht="27.6" x14ac:dyDescent="0.3">
      <c r="A204" s="17" t="s">
        <v>285</v>
      </c>
      <c r="B204" s="4" t="s">
        <v>113</v>
      </c>
      <c r="C204" s="1" t="s">
        <v>12</v>
      </c>
      <c r="D204" s="127">
        <v>1</v>
      </c>
      <c r="E204" s="141"/>
      <c r="F204" s="65">
        <f t="shared" si="51"/>
        <v>1</v>
      </c>
      <c r="G204" s="111">
        <v>1</v>
      </c>
      <c r="H204" s="66">
        <f t="shared" si="52"/>
        <v>1</v>
      </c>
      <c r="I204" s="36">
        <v>4102</v>
      </c>
      <c r="J204" s="153">
        <f t="shared" si="53"/>
        <v>-4101</v>
      </c>
      <c r="K204" s="164"/>
      <c r="L204" s="75">
        <f t="shared" si="47"/>
        <v>0</v>
      </c>
      <c r="M204" s="164"/>
      <c r="N204" s="75">
        <f t="shared" si="48"/>
        <v>0</v>
      </c>
      <c r="O204" s="164"/>
      <c r="P204" s="75">
        <f t="shared" si="54"/>
        <v>0</v>
      </c>
      <c r="Q204" s="164"/>
      <c r="R204" s="75">
        <f t="shared" si="55"/>
        <v>0</v>
      </c>
      <c r="S204" s="225"/>
      <c r="T204" s="75">
        <f t="shared" si="55"/>
        <v>0</v>
      </c>
      <c r="U204" s="76">
        <f t="shared" si="56"/>
        <v>0</v>
      </c>
      <c r="V204" s="77">
        <f t="shared" si="57"/>
        <v>0</v>
      </c>
      <c r="W204" s="78">
        <f t="shared" si="49"/>
        <v>1</v>
      </c>
      <c r="X204" s="79">
        <f t="shared" si="50"/>
        <v>1</v>
      </c>
      <c r="Z204" s="205">
        <f>IFERROR(VLOOKUP(A204,'[1]КС-2 (3)'!$B$35:$H$105,5,0),0)</f>
        <v>0</v>
      </c>
      <c r="AA204" s="204">
        <f t="shared" si="46"/>
        <v>0</v>
      </c>
    </row>
    <row r="205" spans="1:27" ht="27.6" x14ac:dyDescent="0.3">
      <c r="A205" s="17" t="s">
        <v>286</v>
      </c>
      <c r="B205" s="4" t="s">
        <v>114</v>
      </c>
      <c r="C205" s="1" t="s">
        <v>12</v>
      </c>
      <c r="D205" s="127">
        <v>2</v>
      </c>
      <c r="E205" s="141"/>
      <c r="F205" s="65">
        <f t="shared" si="51"/>
        <v>2</v>
      </c>
      <c r="G205" s="111">
        <v>1</v>
      </c>
      <c r="H205" s="66">
        <f t="shared" si="52"/>
        <v>2</v>
      </c>
      <c r="I205" s="36">
        <v>8202</v>
      </c>
      <c r="J205" s="153">
        <f t="shared" si="53"/>
        <v>-8200</v>
      </c>
      <c r="K205" s="164"/>
      <c r="L205" s="75">
        <f t="shared" si="47"/>
        <v>0</v>
      </c>
      <c r="M205" s="164"/>
      <c r="N205" s="75">
        <f t="shared" si="48"/>
        <v>0</v>
      </c>
      <c r="O205" s="164"/>
      <c r="P205" s="75">
        <f t="shared" si="54"/>
        <v>0</v>
      </c>
      <c r="Q205" s="164"/>
      <c r="R205" s="75">
        <f t="shared" si="55"/>
        <v>0</v>
      </c>
      <c r="S205" s="225"/>
      <c r="T205" s="75">
        <f t="shared" si="55"/>
        <v>0</v>
      </c>
      <c r="U205" s="76">
        <f t="shared" si="56"/>
        <v>0</v>
      </c>
      <c r="V205" s="77">
        <f t="shared" si="57"/>
        <v>0</v>
      </c>
      <c r="W205" s="78">
        <f t="shared" si="49"/>
        <v>2</v>
      </c>
      <c r="X205" s="79">
        <f t="shared" si="50"/>
        <v>2</v>
      </c>
      <c r="Z205" s="205">
        <f>IFERROR(VLOOKUP(A205,'[1]КС-2 (3)'!$B$35:$H$105,5,0),0)</f>
        <v>0</v>
      </c>
      <c r="AA205" s="204">
        <f t="shared" ref="AA205:AA269" si="58">Z205-O205</f>
        <v>0</v>
      </c>
    </row>
    <row r="206" spans="1:27" ht="27.6" x14ac:dyDescent="0.3">
      <c r="A206" s="17" t="s">
        <v>287</v>
      </c>
      <c r="B206" s="4" t="s">
        <v>69</v>
      </c>
      <c r="C206" s="1" t="s">
        <v>12</v>
      </c>
      <c r="D206" s="127">
        <v>1</v>
      </c>
      <c r="E206" s="141"/>
      <c r="F206" s="65">
        <f t="shared" si="51"/>
        <v>1</v>
      </c>
      <c r="G206" s="111">
        <v>1</v>
      </c>
      <c r="H206" s="66">
        <f t="shared" si="52"/>
        <v>1</v>
      </c>
      <c r="I206" s="36">
        <v>4102</v>
      </c>
      <c r="J206" s="153">
        <f t="shared" si="53"/>
        <v>-4101</v>
      </c>
      <c r="K206" s="164"/>
      <c r="L206" s="75">
        <f t="shared" si="47"/>
        <v>0</v>
      </c>
      <c r="M206" s="164"/>
      <c r="N206" s="75">
        <f t="shared" si="48"/>
        <v>0</v>
      </c>
      <c r="O206" s="164"/>
      <c r="P206" s="75">
        <f t="shared" si="54"/>
        <v>0</v>
      </c>
      <c r="Q206" s="164"/>
      <c r="R206" s="75">
        <f t="shared" si="55"/>
        <v>0</v>
      </c>
      <c r="S206" s="225"/>
      <c r="T206" s="75">
        <f t="shared" si="55"/>
        <v>0</v>
      </c>
      <c r="U206" s="76">
        <f t="shared" si="56"/>
        <v>0</v>
      </c>
      <c r="V206" s="77">
        <f t="shared" si="57"/>
        <v>0</v>
      </c>
      <c r="W206" s="78">
        <f t="shared" si="49"/>
        <v>1</v>
      </c>
      <c r="X206" s="79">
        <f t="shared" si="50"/>
        <v>1</v>
      </c>
      <c r="Z206" s="205">
        <f>IFERROR(VLOOKUP(A206,'[1]КС-2 (3)'!$B$35:$H$105,5,0),0)</f>
        <v>0</v>
      </c>
      <c r="AA206" s="204">
        <f t="shared" si="58"/>
        <v>0</v>
      </c>
    </row>
    <row r="207" spans="1:27" ht="27.6" x14ac:dyDescent="0.3">
      <c r="A207" s="17" t="s">
        <v>288</v>
      </c>
      <c r="B207" s="4" t="s">
        <v>70</v>
      </c>
      <c r="C207" s="1" t="s">
        <v>12</v>
      </c>
      <c r="D207" s="127">
        <v>22</v>
      </c>
      <c r="E207" s="141"/>
      <c r="F207" s="65">
        <f t="shared" si="51"/>
        <v>22</v>
      </c>
      <c r="G207" s="111">
        <v>1</v>
      </c>
      <c r="H207" s="66">
        <f t="shared" si="52"/>
        <v>22</v>
      </c>
      <c r="I207" s="36">
        <v>90224</v>
      </c>
      <c r="J207" s="153">
        <f t="shared" si="53"/>
        <v>-90202</v>
      </c>
      <c r="K207" s="164"/>
      <c r="L207" s="75">
        <f t="shared" si="47"/>
        <v>0</v>
      </c>
      <c r="M207" s="164"/>
      <c r="N207" s="75">
        <f t="shared" si="48"/>
        <v>0</v>
      </c>
      <c r="O207" s="164"/>
      <c r="P207" s="75">
        <f t="shared" si="54"/>
        <v>0</v>
      </c>
      <c r="Q207" s="164"/>
      <c r="R207" s="75">
        <f t="shared" si="55"/>
        <v>0</v>
      </c>
      <c r="S207" s="225"/>
      <c r="T207" s="75">
        <f t="shared" si="55"/>
        <v>0</v>
      </c>
      <c r="U207" s="76">
        <f t="shared" si="56"/>
        <v>0</v>
      </c>
      <c r="V207" s="77">
        <f t="shared" si="57"/>
        <v>0</v>
      </c>
      <c r="W207" s="78">
        <f t="shared" si="49"/>
        <v>22</v>
      </c>
      <c r="X207" s="79">
        <f t="shared" si="50"/>
        <v>22</v>
      </c>
      <c r="Z207" s="205">
        <f>IFERROR(VLOOKUP(A207,'[1]КС-2 (3)'!$B$35:$H$105,5,0),0)</f>
        <v>0</v>
      </c>
      <c r="AA207" s="204">
        <f t="shared" si="58"/>
        <v>0</v>
      </c>
    </row>
    <row r="208" spans="1:27" ht="27.6" x14ac:dyDescent="0.3">
      <c r="A208" s="17" t="s">
        <v>289</v>
      </c>
      <c r="B208" s="4" t="s">
        <v>71</v>
      </c>
      <c r="C208" s="1" t="s">
        <v>12</v>
      </c>
      <c r="D208" s="127">
        <v>4</v>
      </c>
      <c r="E208" s="141"/>
      <c r="F208" s="65">
        <f t="shared" si="51"/>
        <v>4</v>
      </c>
      <c r="G208" s="111">
        <v>1</v>
      </c>
      <c r="H208" s="66">
        <f t="shared" si="52"/>
        <v>4</v>
      </c>
      <c r="I208" s="36">
        <v>16405</v>
      </c>
      <c r="J208" s="153">
        <f t="shared" si="53"/>
        <v>-16401</v>
      </c>
      <c r="K208" s="164"/>
      <c r="L208" s="75">
        <f t="shared" si="47"/>
        <v>0</v>
      </c>
      <c r="M208" s="164"/>
      <c r="N208" s="75">
        <f t="shared" si="48"/>
        <v>0</v>
      </c>
      <c r="O208" s="164"/>
      <c r="P208" s="75">
        <f t="shared" si="54"/>
        <v>0</v>
      </c>
      <c r="Q208" s="164"/>
      <c r="R208" s="75">
        <f t="shared" si="55"/>
        <v>0</v>
      </c>
      <c r="S208" s="225"/>
      <c r="T208" s="75">
        <f t="shared" si="55"/>
        <v>0</v>
      </c>
      <c r="U208" s="76">
        <f t="shared" si="56"/>
        <v>0</v>
      </c>
      <c r="V208" s="77">
        <f t="shared" si="57"/>
        <v>0</v>
      </c>
      <c r="W208" s="78">
        <f t="shared" si="49"/>
        <v>4</v>
      </c>
      <c r="X208" s="79">
        <f t="shared" si="50"/>
        <v>4</v>
      </c>
      <c r="Z208" s="205">
        <f>IFERROR(VLOOKUP(A208,'[1]КС-2 (3)'!$B$35:$H$105,5,0),0)</f>
        <v>0</v>
      </c>
      <c r="AA208" s="204">
        <f t="shared" si="58"/>
        <v>0</v>
      </c>
    </row>
    <row r="209" spans="1:27" ht="27.6" x14ac:dyDescent="0.3">
      <c r="A209" s="17" t="s">
        <v>290</v>
      </c>
      <c r="B209" s="4" t="s">
        <v>177</v>
      </c>
      <c r="C209" s="1" t="s">
        <v>12</v>
      </c>
      <c r="D209" s="127">
        <v>25</v>
      </c>
      <c r="E209" s="141"/>
      <c r="F209" s="65">
        <f t="shared" si="51"/>
        <v>25</v>
      </c>
      <c r="G209" s="111">
        <v>1</v>
      </c>
      <c r="H209" s="66">
        <f t="shared" si="52"/>
        <v>25</v>
      </c>
      <c r="I209" s="36">
        <v>201692</v>
      </c>
      <c r="J209" s="153">
        <f t="shared" si="53"/>
        <v>-201667</v>
      </c>
      <c r="K209" s="164"/>
      <c r="L209" s="75">
        <f t="shared" si="47"/>
        <v>0</v>
      </c>
      <c r="M209" s="164"/>
      <c r="N209" s="75">
        <f t="shared" si="48"/>
        <v>0</v>
      </c>
      <c r="O209" s="164"/>
      <c r="P209" s="75">
        <f t="shared" si="54"/>
        <v>0</v>
      </c>
      <c r="Q209" s="164"/>
      <c r="R209" s="75">
        <f t="shared" si="55"/>
        <v>0</v>
      </c>
      <c r="S209" s="225"/>
      <c r="T209" s="75">
        <f t="shared" si="55"/>
        <v>0</v>
      </c>
      <c r="U209" s="76">
        <f t="shared" si="56"/>
        <v>0</v>
      </c>
      <c r="V209" s="77">
        <f t="shared" si="57"/>
        <v>0</v>
      </c>
      <c r="W209" s="78">
        <f t="shared" si="49"/>
        <v>25</v>
      </c>
      <c r="X209" s="79">
        <f t="shared" si="50"/>
        <v>25</v>
      </c>
      <c r="Z209" s="205">
        <f>IFERROR(VLOOKUP(A209,'[1]КС-2 (3)'!$B$35:$H$105,5,0),0)</f>
        <v>0</v>
      </c>
      <c r="AA209" s="204">
        <f t="shared" si="58"/>
        <v>0</v>
      </c>
    </row>
    <row r="210" spans="1:27" ht="27.6" x14ac:dyDescent="0.3">
      <c r="A210" s="17" t="s">
        <v>291</v>
      </c>
      <c r="B210" s="4" t="s">
        <v>178</v>
      </c>
      <c r="C210" s="1" t="s">
        <v>12</v>
      </c>
      <c r="D210" s="127">
        <v>2</v>
      </c>
      <c r="E210" s="141"/>
      <c r="F210" s="65">
        <f t="shared" si="51"/>
        <v>2</v>
      </c>
      <c r="G210" s="111">
        <v>1</v>
      </c>
      <c r="H210" s="66">
        <f t="shared" si="52"/>
        <v>2</v>
      </c>
      <c r="I210" s="36">
        <v>16135</v>
      </c>
      <c r="J210" s="153">
        <f t="shared" si="53"/>
        <v>-16133</v>
      </c>
      <c r="K210" s="164"/>
      <c r="L210" s="75">
        <f t="shared" si="47"/>
        <v>0</v>
      </c>
      <c r="M210" s="164"/>
      <c r="N210" s="75">
        <f t="shared" si="48"/>
        <v>0</v>
      </c>
      <c r="O210" s="164"/>
      <c r="P210" s="75">
        <f t="shared" si="54"/>
        <v>0</v>
      </c>
      <c r="Q210" s="164"/>
      <c r="R210" s="75">
        <f t="shared" si="55"/>
        <v>0</v>
      </c>
      <c r="S210" s="225"/>
      <c r="T210" s="75">
        <f t="shared" si="55"/>
        <v>0</v>
      </c>
      <c r="U210" s="76">
        <f t="shared" si="56"/>
        <v>0</v>
      </c>
      <c r="V210" s="77">
        <f t="shared" si="57"/>
        <v>0</v>
      </c>
      <c r="W210" s="78">
        <f t="shared" si="49"/>
        <v>2</v>
      </c>
      <c r="X210" s="79">
        <f t="shared" si="50"/>
        <v>2</v>
      </c>
      <c r="Z210" s="205">
        <f>IFERROR(VLOOKUP(A210,'[1]КС-2 (3)'!$B$35:$H$105,5,0),0)</f>
        <v>0</v>
      </c>
      <c r="AA210" s="204">
        <f t="shared" si="58"/>
        <v>0</v>
      </c>
    </row>
    <row r="211" spans="1:27" ht="27.6" x14ac:dyDescent="0.3">
      <c r="A211" s="17" t="s">
        <v>292</v>
      </c>
      <c r="B211" s="4" t="s">
        <v>176</v>
      </c>
      <c r="C211" s="1" t="s">
        <v>12</v>
      </c>
      <c r="D211" s="127">
        <v>1</v>
      </c>
      <c r="E211" s="141"/>
      <c r="F211" s="65">
        <f t="shared" si="51"/>
        <v>1</v>
      </c>
      <c r="G211" s="111">
        <v>1</v>
      </c>
      <c r="H211" s="66">
        <f t="shared" si="52"/>
        <v>1</v>
      </c>
      <c r="I211" s="36">
        <v>13348</v>
      </c>
      <c r="J211" s="153">
        <f t="shared" si="53"/>
        <v>-13347</v>
      </c>
      <c r="K211" s="164"/>
      <c r="L211" s="75">
        <f t="shared" si="47"/>
        <v>0</v>
      </c>
      <c r="M211" s="164"/>
      <c r="N211" s="75">
        <f t="shared" si="48"/>
        <v>0</v>
      </c>
      <c r="O211" s="164"/>
      <c r="P211" s="75">
        <f t="shared" si="54"/>
        <v>0</v>
      </c>
      <c r="Q211" s="164"/>
      <c r="R211" s="75">
        <f t="shared" si="55"/>
        <v>0</v>
      </c>
      <c r="S211" s="225"/>
      <c r="T211" s="75">
        <f t="shared" si="55"/>
        <v>0</v>
      </c>
      <c r="U211" s="76">
        <f t="shared" si="56"/>
        <v>0</v>
      </c>
      <c r="V211" s="77">
        <f t="shared" si="57"/>
        <v>0</v>
      </c>
      <c r="W211" s="78">
        <f t="shared" si="49"/>
        <v>1</v>
      </c>
      <c r="X211" s="79">
        <f t="shared" si="50"/>
        <v>1</v>
      </c>
      <c r="Z211" s="205">
        <f>IFERROR(VLOOKUP(A211,'[1]КС-2 (3)'!$B$35:$H$105,5,0),0)</f>
        <v>0</v>
      </c>
      <c r="AA211" s="204">
        <f t="shared" si="58"/>
        <v>0</v>
      </c>
    </row>
    <row r="212" spans="1:27" ht="27.6" x14ac:dyDescent="0.3">
      <c r="A212" s="17" t="s">
        <v>293</v>
      </c>
      <c r="B212" s="4" t="s">
        <v>179</v>
      </c>
      <c r="C212" s="1" t="s">
        <v>12</v>
      </c>
      <c r="D212" s="127">
        <v>3</v>
      </c>
      <c r="E212" s="141"/>
      <c r="F212" s="65">
        <f t="shared" si="51"/>
        <v>3</v>
      </c>
      <c r="G212" s="111">
        <v>1</v>
      </c>
      <c r="H212" s="66">
        <f t="shared" si="52"/>
        <v>3</v>
      </c>
      <c r="I212" s="36">
        <v>27565</v>
      </c>
      <c r="J212" s="153">
        <f t="shared" si="53"/>
        <v>-27562</v>
      </c>
      <c r="K212" s="164"/>
      <c r="L212" s="75">
        <f t="shared" si="47"/>
        <v>0</v>
      </c>
      <c r="M212" s="164"/>
      <c r="N212" s="75">
        <f t="shared" si="48"/>
        <v>0</v>
      </c>
      <c r="O212" s="164"/>
      <c r="P212" s="75">
        <f t="shared" si="54"/>
        <v>0</v>
      </c>
      <c r="Q212" s="164"/>
      <c r="R212" s="75">
        <f t="shared" si="55"/>
        <v>0</v>
      </c>
      <c r="S212" s="225"/>
      <c r="T212" s="75">
        <f t="shared" si="55"/>
        <v>0</v>
      </c>
      <c r="U212" s="76">
        <f t="shared" si="56"/>
        <v>0</v>
      </c>
      <c r="V212" s="77">
        <f t="shared" si="57"/>
        <v>0</v>
      </c>
      <c r="W212" s="78">
        <f t="shared" si="49"/>
        <v>3</v>
      </c>
      <c r="X212" s="79">
        <f t="shared" si="50"/>
        <v>3</v>
      </c>
      <c r="Z212" s="205">
        <f>IFERROR(VLOOKUP(A212,'[1]КС-2 (3)'!$B$35:$H$105,5,0),0)</f>
        <v>0</v>
      </c>
      <c r="AA212" s="204">
        <f t="shared" si="58"/>
        <v>0</v>
      </c>
    </row>
    <row r="213" spans="1:27" ht="27.6" x14ac:dyDescent="0.3">
      <c r="A213" s="17" t="s">
        <v>294</v>
      </c>
      <c r="B213" s="4" t="s">
        <v>180</v>
      </c>
      <c r="C213" s="1" t="s">
        <v>12</v>
      </c>
      <c r="D213" s="127">
        <v>3</v>
      </c>
      <c r="E213" s="141"/>
      <c r="F213" s="65">
        <f t="shared" si="51"/>
        <v>3</v>
      </c>
      <c r="G213" s="111">
        <v>1</v>
      </c>
      <c r="H213" s="66">
        <f t="shared" si="52"/>
        <v>3</v>
      </c>
      <c r="I213" s="36">
        <v>27565</v>
      </c>
      <c r="J213" s="153">
        <f t="shared" si="53"/>
        <v>-27562</v>
      </c>
      <c r="K213" s="164"/>
      <c r="L213" s="75">
        <f t="shared" si="47"/>
        <v>0</v>
      </c>
      <c r="M213" s="164"/>
      <c r="N213" s="75">
        <f t="shared" si="48"/>
        <v>0</v>
      </c>
      <c r="O213" s="164"/>
      <c r="P213" s="75">
        <f t="shared" si="54"/>
        <v>0</v>
      </c>
      <c r="Q213" s="164"/>
      <c r="R213" s="75">
        <f t="shared" si="55"/>
        <v>0</v>
      </c>
      <c r="S213" s="225"/>
      <c r="T213" s="75">
        <f t="shared" si="55"/>
        <v>0</v>
      </c>
      <c r="U213" s="76">
        <f t="shared" si="56"/>
        <v>0</v>
      </c>
      <c r="V213" s="77">
        <f t="shared" si="57"/>
        <v>0</v>
      </c>
      <c r="W213" s="78">
        <f t="shared" si="49"/>
        <v>3</v>
      </c>
      <c r="X213" s="79">
        <f t="shared" si="50"/>
        <v>3</v>
      </c>
      <c r="Z213" s="205">
        <f>IFERROR(VLOOKUP(A213,'[1]КС-2 (3)'!$B$35:$H$105,5,0),0)</f>
        <v>0</v>
      </c>
      <c r="AA213" s="204">
        <f t="shared" si="58"/>
        <v>0</v>
      </c>
    </row>
    <row r="214" spans="1:27" ht="27.6" x14ac:dyDescent="0.3">
      <c r="A214" s="17" t="s">
        <v>295</v>
      </c>
      <c r="B214" s="4" t="s">
        <v>428</v>
      </c>
      <c r="C214" s="1" t="s">
        <v>12</v>
      </c>
      <c r="D214" s="127">
        <v>1</v>
      </c>
      <c r="E214" s="141"/>
      <c r="F214" s="65">
        <f t="shared" si="51"/>
        <v>1</v>
      </c>
      <c r="G214" s="111">
        <v>1</v>
      </c>
      <c r="H214" s="66">
        <f t="shared" si="52"/>
        <v>1</v>
      </c>
      <c r="I214" s="36">
        <v>3216</v>
      </c>
      <c r="J214" s="153">
        <f t="shared" si="53"/>
        <v>-3215</v>
      </c>
      <c r="K214" s="164"/>
      <c r="L214" s="75">
        <f t="shared" si="47"/>
        <v>0</v>
      </c>
      <c r="M214" s="164"/>
      <c r="N214" s="75">
        <f t="shared" si="48"/>
        <v>0</v>
      </c>
      <c r="O214" s="164"/>
      <c r="P214" s="75">
        <f t="shared" si="54"/>
        <v>0</v>
      </c>
      <c r="Q214" s="164"/>
      <c r="R214" s="75">
        <f t="shared" si="55"/>
        <v>0</v>
      </c>
      <c r="S214" s="225"/>
      <c r="T214" s="75">
        <f t="shared" si="55"/>
        <v>0</v>
      </c>
      <c r="U214" s="76">
        <f t="shared" si="56"/>
        <v>0</v>
      </c>
      <c r="V214" s="77">
        <f t="shared" si="57"/>
        <v>0</v>
      </c>
      <c r="W214" s="78">
        <f t="shared" si="49"/>
        <v>1</v>
      </c>
      <c r="X214" s="79">
        <f t="shared" si="50"/>
        <v>1</v>
      </c>
      <c r="Z214" s="205">
        <f>IFERROR(VLOOKUP(A214,'[1]КС-2 (3)'!$B$35:$H$105,5,0),0)</f>
        <v>0</v>
      </c>
      <c r="AA214" s="204">
        <f t="shared" si="58"/>
        <v>0</v>
      </c>
    </row>
    <row r="215" spans="1:27" ht="27.6" x14ac:dyDescent="0.3">
      <c r="A215" s="17" t="s">
        <v>296</v>
      </c>
      <c r="B215" s="4" t="s">
        <v>115</v>
      </c>
      <c r="C215" s="1" t="s">
        <v>12</v>
      </c>
      <c r="D215" s="127">
        <v>3</v>
      </c>
      <c r="E215" s="141"/>
      <c r="F215" s="65">
        <f t="shared" si="51"/>
        <v>3</v>
      </c>
      <c r="G215" s="111">
        <v>1</v>
      </c>
      <c r="H215" s="66">
        <f t="shared" si="52"/>
        <v>3</v>
      </c>
      <c r="I215" s="36">
        <v>9252</v>
      </c>
      <c r="J215" s="153">
        <f t="shared" si="53"/>
        <v>-9249</v>
      </c>
      <c r="K215" s="164"/>
      <c r="L215" s="75">
        <f t="shared" ref="L215:L282" si="59">ROUND(K215*$G215,0)</f>
        <v>0</v>
      </c>
      <c r="M215" s="164"/>
      <c r="N215" s="75">
        <f t="shared" ref="N215:N282" si="60">ROUND(M215*$G215,0)</f>
        <v>0</v>
      </c>
      <c r="O215" s="164"/>
      <c r="P215" s="75">
        <f t="shared" si="54"/>
        <v>0</v>
      </c>
      <c r="Q215" s="164"/>
      <c r="R215" s="75">
        <f t="shared" si="55"/>
        <v>0</v>
      </c>
      <c r="S215" s="225"/>
      <c r="T215" s="75">
        <f t="shared" si="55"/>
        <v>0</v>
      </c>
      <c r="U215" s="76">
        <f t="shared" si="56"/>
        <v>0</v>
      </c>
      <c r="V215" s="77">
        <f t="shared" si="57"/>
        <v>0</v>
      </c>
      <c r="W215" s="78">
        <f t="shared" ref="W215:W282" si="61">F215-U215</f>
        <v>3</v>
      </c>
      <c r="X215" s="79">
        <f t="shared" ref="X215:X282" si="62">H215-V215</f>
        <v>3</v>
      </c>
      <c r="Z215" s="205">
        <f>IFERROR(VLOOKUP(A215,'[1]КС-2 (3)'!$B$35:$H$105,5,0),0)</f>
        <v>0</v>
      </c>
      <c r="AA215" s="204">
        <f t="shared" si="58"/>
        <v>0</v>
      </c>
    </row>
    <row r="216" spans="1:27" ht="27.6" x14ac:dyDescent="0.3">
      <c r="A216" s="17" t="s">
        <v>297</v>
      </c>
      <c r="B216" s="4" t="s">
        <v>429</v>
      </c>
      <c r="C216" s="1" t="s">
        <v>12</v>
      </c>
      <c r="D216" s="127">
        <v>4</v>
      </c>
      <c r="E216" s="141"/>
      <c r="F216" s="65">
        <f t="shared" si="51"/>
        <v>4</v>
      </c>
      <c r="G216" s="111">
        <v>1</v>
      </c>
      <c r="H216" s="66">
        <f t="shared" si="52"/>
        <v>4</v>
      </c>
      <c r="I216" s="36">
        <v>12336</v>
      </c>
      <c r="J216" s="153">
        <f t="shared" si="53"/>
        <v>-12332</v>
      </c>
      <c r="K216" s="164"/>
      <c r="L216" s="75">
        <f t="shared" si="59"/>
        <v>0</v>
      </c>
      <c r="M216" s="164"/>
      <c r="N216" s="75">
        <f t="shared" si="60"/>
        <v>0</v>
      </c>
      <c r="O216" s="164"/>
      <c r="P216" s="75">
        <f t="shared" si="54"/>
        <v>0</v>
      </c>
      <c r="Q216" s="164"/>
      <c r="R216" s="75">
        <f t="shared" si="55"/>
        <v>0</v>
      </c>
      <c r="S216" s="225"/>
      <c r="T216" s="75">
        <f t="shared" si="55"/>
        <v>0</v>
      </c>
      <c r="U216" s="76">
        <f t="shared" si="56"/>
        <v>0</v>
      </c>
      <c r="V216" s="77">
        <f t="shared" si="57"/>
        <v>0</v>
      </c>
      <c r="W216" s="78">
        <f t="shared" si="61"/>
        <v>4</v>
      </c>
      <c r="X216" s="79">
        <f t="shared" si="62"/>
        <v>4</v>
      </c>
      <c r="Z216" s="205">
        <f>IFERROR(VLOOKUP(A216,'[1]КС-2 (3)'!$B$35:$H$105,5,0),0)</f>
        <v>0</v>
      </c>
      <c r="AA216" s="204">
        <f t="shared" si="58"/>
        <v>0</v>
      </c>
    </row>
    <row r="217" spans="1:27" ht="27.6" x14ac:dyDescent="0.3">
      <c r="A217" s="17" t="s">
        <v>298</v>
      </c>
      <c r="B217" s="4" t="s">
        <v>117</v>
      </c>
      <c r="C217" s="1" t="s">
        <v>12</v>
      </c>
      <c r="D217" s="127">
        <v>4</v>
      </c>
      <c r="E217" s="141"/>
      <c r="F217" s="65">
        <f t="shared" si="51"/>
        <v>4</v>
      </c>
      <c r="G217" s="111">
        <v>1</v>
      </c>
      <c r="H217" s="66">
        <f t="shared" si="52"/>
        <v>4</v>
      </c>
      <c r="I217" s="36">
        <v>9038</v>
      </c>
      <c r="J217" s="153">
        <f t="shared" si="53"/>
        <v>-9034</v>
      </c>
      <c r="K217" s="164"/>
      <c r="L217" s="75">
        <f t="shared" si="59"/>
        <v>0</v>
      </c>
      <c r="M217" s="164"/>
      <c r="N217" s="75">
        <f t="shared" si="60"/>
        <v>0</v>
      </c>
      <c r="O217" s="164"/>
      <c r="P217" s="75">
        <f t="shared" si="54"/>
        <v>0</v>
      </c>
      <c r="Q217" s="164"/>
      <c r="R217" s="75">
        <f t="shared" si="55"/>
        <v>0</v>
      </c>
      <c r="S217" s="225"/>
      <c r="T217" s="75">
        <f t="shared" si="55"/>
        <v>0</v>
      </c>
      <c r="U217" s="76">
        <f t="shared" si="56"/>
        <v>0</v>
      </c>
      <c r="V217" s="77">
        <f t="shared" si="57"/>
        <v>0</v>
      </c>
      <c r="W217" s="78">
        <f t="shared" si="61"/>
        <v>4</v>
      </c>
      <c r="X217" s="79">
        <f t="shared" si="62"/>
        <v>4</v>
      </c>
      <c r="Z217" s="205">
        <f>IFERROR(VLOOKUP(A217,'[1]КС-2 (3)'!$B$35:$H$105,5,0),0)</f>
        <v>0</v>
      </c>
      <c r="AA217" s="204">
        <f t="shared" si="58"/>
        <v>0</v>
      </c>
    </row>
    <row r="218" spans="1:27" ht="27.6" x14ac:dyDescent="0.3">
      <c r="A218" s="17" t="s">
        <v>299</v>
      </c>
      <c r="B218" s="4" t="s">
        <v>116</v>
      </c>
      <c r="C218" s="1" t="s">
        <v>12</v>
      </c>
      <c r="D218" s="127">
        <v>18</v>
      </c>
      <c r="E218" s="141"/>
      <c r="F218" s="65">
        <f t="shared" si="51"/>
        <v>18</v>
      </c>
      <c r="G218" s="111">
        <v>1</v>
      </c>
      <c r="H218" s="66">
        <f t="shared" si="52"/>
        <v>18</v>
      </c>
      <c r="I218" s="36">
        <v>40673</v>
      </c>
      <c r="J218" s="153">
        <f t="shared" si="53"/>
        <v>-40655</v>
      </c>
      <c r="K218" s="164"/>
      <c r="L218" s="75">
        <f t="shared" si="59"/>
        <v>0</v>
      </c>
      <c r="M218" s="164"/>
      <c r="N218" s="75">
        <f t="shared" si="60"/>
        <v>0</v>
      </c>
      <c r="O218" s="164"/>
      <c r="P218" s="75">
        <f t="shared" si="54"/>
        <v>0</v>
      </c>
      <c r="Q218" s="164"/>
      <c r="R218" s="75">
        <f t="shared" si="55"/>
        <v>0</v>
      </c>
      <c r="S218" s="225"/>
      <c r="T218" s="75">
        <f t="shared" si="55"/>
        <v>0</v>
      </c>
      <c r="U218" s="76">
        <f t="shared" si="56"/>
        <v>0</v>
      </c>
      <c r="V218" s="77">
        <f t="shared" si="57"/>
        <v>0</v>
      </c>
      <c r="W218" s="78">
        <f t="shared" si="61"/>
        <v>18</v>
      </c>
      <c r="X218" s="79">
        <f t="shared" si="62"/>
        <v>18</v>
      </c>
      <c r="Z218" s="205">
        <f>IFERROR(VLOOKUP(A218,'[1]КС-2 (3)'!$B$35:$H$105,5,0),0)</f>
        <v>0</v>
      </c>
      <c r="AA218" s="204">
        <f t="shared" si="58"/>
        <v>0</v>
      </c>
    </row>
    <row r="219" spans="1:27" ht="27.6" x14ac:dyDescent="0.3">
      <c r="A219" s="17" t="s">
        <v>300</v>
      </c>
      <c r="B219" s="4" t="s">
        <v>118</v>
      </c>
      <c r="C219" s="1" t="s">
        <v>12</v>
      </c>
      <c r="D219" s="127">
        <v>1</v>
      </c>
      <c r="E219" s="141"/>
      <c r="F219" s="65">
        <f t="shared" si="51"/>
        <v>1</v>
      </c>
      <c r="G219" s="111">
        <v>1</v>
      </c>
      <c r="H219" s="66">
        <f t="shared" si="52"/>
        <v>1</v>
      </c>
      <c r="I219" s="36">
        <v>6018</v>
      </c>
      <c r="J219" s="153">
        <f t="shared" si="53"/>
        <v>-6017</v>
      </c>
      <c r="K219" s="164"/>
      <c r="L219" s="75">
        <f t="shared" si="59"/>
        <v>0</v>
      </c>
      <c r="M219" s="164"/>
      <c r="N219" s="75">
        <f t="shared" si="60"/>
        <v>0</v>
      </c>
      <c r="O219" s="164"/>
      <c r="P219" s="75">
        <f t="shared" si="54"/>
        <v>0</v>
      </c>
      <c r="Q219" s="164"/>
      <c r="R219" s="75">
        <f t="shared" si="55"/>
        <v>0</v>
      </c>
      <c r="S219" s="225"/>
      <c r="T219" s="75">
        <f t="shared" si="55"/>
        <v>0</v>
      </c>
      <c r="U219" s="76">
        <f t="shared" si="56"/>
        <v>0</v>
      </c>
      <c r="V219" s="77">
        <f t="shared" si="57"/>
        <v>0</v>
      </c>
      <c r="W219" s="78">
        <f t="shared" si="61"/>
        <v>1</v>
      </c>
      <c r="X219" s="79">
        <f t="shared" si="62"/>
        <v>1</v>
      </c>
      <c r="Z219" s="205">
        <f>IFERROR(VLOOKUP(A219,'[1]КС-2 (3)'!$B$35:$H$105,5,0),0)</f>
        <v>0</v>
      </c>
      <c r="AA219" s="204">
        <f t="shared" si="58"/>
        <v>0</v>
      </c>
    </row>
    <row r="220" spans="1:27" ht="27.6" x14ac:dyDescent="0.3">
      <c r="A220" s="17" t="s">
        <v>301</v>
      </c>
      <c r="B220" s="4" t="s">
        <v>19</v>
      </c>
      <c r="C220" s="1" t="s">
        <v>12</v>
      </c>
      <c r="D220" s="127">
        <v>21</v>
      </c>
      <c r="E220" s="141"/>
      <c r="F220" s="65">
        <f t="shared" si="51"/>
        <v>21</v>
      </c>
      <c r="G220" s="111">
        <v>1</v>
      </c>
      <c r="H220" s="66">
        <f t="shared" si="52"/>
        <v>21</v>
      </c>
      <c r="I220" s="36">
        <v>47452</v>
      </c>
      <c r="J220" s="153">
        <f t="shared" si="53"/>
        <v>-47431</v>
      </c>
      <c r="K220" s="164"/>
      <c r="L220" s="75">
        <f t="shared" si="59"/>
        <v>0</v>
      </c>
      <c r="M220" s="164"/>
      <c r="N220" s="75">
        <f t="shared" si="60"/>
        <v>0</v>
      </c>
      <c r="O220" s="164"/>
      <c r="P220" s="75">
        <f t="shared" si="54"/>
        <v>0</v>
      </c>
      <c r="Q220" s="164"/>
      <c r="R220" s="75">
        <f t="shared" si="55"/>
        <v>0</v>
      </c>
      <c r="S220" s="225"/>
      <c r="T220" s="75">
        <f t="shared" si="55"/>
        <v>0</v>
      </c>
      <c r="U220" s="76">
        <f t="shared" si="56"/>
        <v>0</v>
      </c>
      <c r="V220" s="77">
        <f t="shared" si="57"/>
        <v>0</v>
      </c>
      <c r="W220" s="78">
        <f t="shared" si="61"/>
        <v>21</v>
      </c>
      <c r="X220" s="79">
        <f t="shared" si="62"/>
        <v>21</v>
      </c>
      <c r="Z220" s="205">
        <f>IFERROR(VLOOKUP(A220,'[1]КС-2 (3)'!$B$35:$H$105,5,0),0)</f>
        <v>0</v>
      </c>
      <c r="AA220" s="204">
        <f t="shared" si="58"/>
        <v>0</v>
      </c>
    </row>
    <row r="221" spans="1:27" ht="27.6" x14ac:dyDescent="0.3">
      <c r="A221" s="17" t="s">
        <v>302</v>
      </c>
      <c r="B221" s="4" t="s">
        <v>119</v>
      </c>
      <c r="C221" s="1" t="s">
        <v>12</v>
      </c>
      <c r="D221" s="127">
        <v>10</v>
      </c>
      <c r="E221" s="141"/>
      <c r="F221" s="65">
        <f t="shared" si="51"/>
        <v>10</v>
      </c>
      <c r="G221" s="111">
        <v>1</v>
      </c>
      <c r="H221" s="66">
        <f t="shared" si="52"/>
        <v>10</v>
      </c>
      <c r="I221" s="36">
        <v>22596</v>
      </c>
      <c r="J221" s="153">
        <f t="shared" si="53"/>
        <v>-22586</v>
      </c>
      <c r="K221" s="164"/>
      <c r="L221" s="75">
        <f t="shared" si="59"/>
        <v>0</v>
      </c>
      <c r="M221" s="164"/>
      <c r="N221" s="75">
        <f t="shared" si="60"/>
        <v>0</v>
      </c>
      <c r="O221" s="164"/>
      <c r="P221" s="75">
        <f t="shared" si="54"/>
        <v>0</v>
      </c>
      <c r="Q221" s="164"/>
      <c r="R221" s="75">
        <f t="shared" si="55"/>
        <v>0</v>
      </c>
      <c r="S221" s="225"/>
      <c r="T221" s="75">
        <f t="shared" si="55"/>
        <v>0</v>
      </c>
      <c r="U221" s="76">
        <f t="shared" si="56"/>
        <v>0</v>
      </c>
      <c r="V221" s="77">
        <f t="shared" si="57"/>
        <v>0</v>
      </c>
      <c r="W221" s="78">
        <f t="shared" si="61"/>
        <v>10</v>
      </c>
      <c r="X221" s="79">
        <f t="shared" si="62"/>
        <v>10</v>
      </c>
      <c r="Z221" s="205">
        <f>IFERROR(VLOOKUP(A221,'[1]КС-2 (3)'!$B$35:$H$105,5,0),0)</f>
        <v>0</v>
      </c>
      <c r="AA221" s="204">
        <f t="shared" si="58"/>
        <v>0</v>
      </c>
    </row>
    <row r="222" spans="1:27" ht="27.6" x14ac:dyDescent="0.3">
      <c r="A222" s="17" t="s">
        <v>303</v>
      </c>
      <c r="B222" s="4" t="s">
        <v>430</v>
      </c>
      <c r="C222" s="1" t="s">
        <v>12</v>
      </c>
      <c r="D222" s="127">
        <v>1</v>
      </c>
      <c r="E222" s="141"/>
      <c r="F222" s="65">
        <f t="shared" si="51"/>
        <v>1</v>
      </c>
      <c r="G222" s="111">
        <v>1</v>
      </c>
      <c r="H222" s="66">
        <f t="shared" si="52"/>
        <v>1</v>
      </c>
      <c r="I222" s="36">
        <v>2260</v>
      </c>
      <c r="J222" s="153">
        <f t="shared" si="53"/>
        <v>-2259</v>
      </c>
      <c r="K222" s="164"/>
      <c r="L222" s="75">
        <f t="shared" si="59"/>
        <v>0</v>
      </c>
      <c r="M222" s="164"/>
      <c r="N222" s="75">
        <f t="shared" si="60"/>
        <v>0</v>
      </c>
      <c r="O222" s="164"/>
      <c r="P222" s="75">
        <f t="shared" si="54"/>
        <v>0</v>
      </c>
      <c r="Q222" s="164"/>
      <c r="R222" s="75">
        <f t="shared" si="55"/>
        <v>0</v>
      </c>
      <c r="S222" s="225"/>
      <c r="T222" s="75">
        <f t="shared" si="55"/>
        <v>0</v>
      </c>
      <c r="U222" s="76">
        <f t="shared" si="56"/>
        <v>0</v>
      </c>
      <c r="V222" s="77">
        <f t="shared" si="57"/>
        <v>0</v>
      </c>
      <c r="W222" s="78">
        <f t="shared" si="61"/>
        <v>1</v>
      </c>
      <c r="X222" s="79">
        <f t="shared" si="62"/>
        <v>1</v>
      </c>
      <c r="Z222" s="205">
        <f>IFERROR(VLOOKUP(A222,'[1]КС-2 (3)'!$B$35:$H$105,5,0),0)</f>
        <v>0</v>
      </c>
      <c r="AA222" s="204">
        <f t="shared" si="58"/>
        <v>0</v>
      </c>
    </row>
    <row r="223" spans="1:27" ht="27.6" x14ac:dyDescent="0.3">
      <c r="A223" s="17" t="s">
        <v>304</v>
      </c>
      <c r="B223" s="4" t="s">
        <v>120</v>
      </c>
      <c r="C223" s="1" t="s">
        <v>12</v>
      </c>
      <c r="D223" s="127">
        <v>1</v>
      </c>
      <c r="E223" s="141"/>
      <c r="F223" s="65">
        <f t="shared" si="51"/>
        <v>1</v>
      </c>
      <c r="G223" s="111">
        <v>1</v>
      </c>
      <c r="H223" s="66">
        <f t="shared" si="52"/>
        <v>1</v>
      </c>
      <c r="I223" s="36">
        <v>2260</v>
      </c>
      <c r="J223" s="153">
        <f t="shared" si="53"/>
        <v>-2259</v>
      </c>
      <c r="K223" s="164"/>
      <c r="L223" s="75">
        <f t="shared" si="59"/>
        <v>0</v>
      </c>
      <c r="M223" s="164"/>
      <c r="N223" s="75">
        <f t="shared" si="60"/>
        <v>0</v>
      </c>
      <c r="O223" s="164"/>
      <c r="P223" s="75">
        <f t="shared" si="54"/>
        <v>0</v>
      </c>
      <c r="Q223" s="164"/>
      <c r="R223" s="75">
        <f t="shared" si="55"/>
        <v>0</v>
      </c>
      <c r="S223" s="225"/>
      <c r="T223" s="75">
        <f t="shared" si="55"/>
        <v>0</v>
      </c>
      <c r="U223" s="76">
        <f t="shared" si="56"/>
        <v>0</v>
      </c>
      <c r="V223" s="77">
        <f t="shared" si="57"/>
        <v>0</v>
      </c>
      <c r="W223" s="78">
        <f t="shared" si="61"/>
        <v>1</v>
      </c>
      <c r="X223" s="79">
        <f t="shared" si="62"/>
        <v>1</v>
      </c>
      <c r="Z223" s="205">
        <f>IFERROR(VLOOKUP(A223,'[1]КС-2 (3)'!$B$35:$H$105,5,0),0)</f>
        <v>0</v>
      </c>
      <c r="AA223" s="204">
        <f t="shared" si="58"/>
        <v>0</v>
      </c>
    </row>
    <row r="224" spans="1:27" ht="27.6" x14ac:dyDescent="0.3">
      <c r="A224" s="17" t="s">
        <v>305</v>
      </c>
      <c r="B224" s="4" t="s">
        <v>36</v>
      </c>
      <c r="C224" s="1" t="s">
        <v>12</v>
      </c>
      <c r="D224" s="127">
        <v>12</v>
      </c>
      <c r="E224" s="141"/>
      <c r="F224" s="65">
        <f t="shared" si="51"/>
        <v>12</v>
      </c>
      <c r="G224" s="111">
        <v>1</v>
      </c>
      <c r="H224" s="66">
        <f t="shared" si="52"/>
        <v>12</v>
      </c>
      <c r="I224" s="36">
        <v>27115</v>
      </c>
      <c r="J224" s="153">
        <f t="shared" si="53"/>
        <v>-27103</v>
      </c>
      <c r="K224" s="164"/>
      <c r="L224" s="75">
        <f t="shared" si="59"/>
        <v>0</v>
      </c>
      <c r="M224" s="164"/>
      <c r="N224" s="75">
        <f t="shared" si="60"/>
        <v>0</v>
      </c>
      <c r="O224" s="164"/>
      <c r="P224" s="75">
        <f t="shared" si="54"/>
        <v>0</v>
      </c>
      <c r="Q224" s="164"/>
      <c r="R224" s="75">
        <f t="shared" si="55"/>
        <v>0</v>
      </c>
      <c r="S224" s="225"/>
      <c r="T224" s="75">
        <f t="shared" si="55"/>
        <v>0</v>
      </c>
      <c r="U224" s="76">
        <f t="shared" si="56"/>
        <v>0</v>
      </c>
      <c r="V224" s="77">
        <f t="shared" si="57"/>
        <v>0</v>
      </c>
      <c r="W224" s="78">
        <f t="shared" si="61"/>
        <v>12</v>
      </c>
      <c r="X224" s="79">
        <f t="shared" si="62"/>
        <v>12</v>
      </c>
      <c r="Z224" s="205">
        <f>IFERROR(VLOOKUP(A224,'[1]КС-2 (3)'!$B$35:$H$105,5,0),0)</f>
        <v>0</v>
      </c>
      <c r="AA224" s="204">
        <f t="shared" si="58"/>
        <v>0</v>
      </c>
    </row>
    <row r="225" spans="1:27" ht="27.6" x14ac:dyDescent="0.3">
      <c r="A225" s="17" t="s">
        <v>306</v>
      </c>
      <c r="B225" s="4" t="s">
        <v>74</v>
      </c>
      <c r="C225" s="1" t="s">
        <v>12</v>
      </c>
      <c r="D225" s="127">
        <v>7</v>
      </c>
      <c r="E225" s="141"/>
      <c r="F225" s="65">
        <f t="shared" si="51"/>
        <v>7</v>
      </c>
      <c r="G225" s="111">
        <v>1</v>
      </c>
      <c r="H225" s="66">
        <f t="shared" si="52"/>
        <v>7</v>
      </c>
      <c r="I225" s="36">
        <v>15817</v>
      </c>
      <c r="J225" s="153">
        <f t="shared" si="53"/>
        <v>-15810</v>
      </c>
      <c r="K225" s="164"/>
      <c r="L225" s="75">
        <f t="shared" si="59"/>
        <v>0</v>
      </c>
      <c r="M225" s="164"/>
      <c r="N225" s="75">
        <f t="shared" si="60"/>
        <v>0</v>
      </c>
      <c r="O225" s="164"/>
      <c r="P225" s="75">
        <f t="shared" si="54"/>
        <v>0</v>
      </c>
      <c r="Q225" s="164"/>
      <c r="R225" s="75">
        <f t="shared" si="55"/>
        <v>0</v>
      </c>
      <c r="S225" s="225"/>
      <c r="T225" s="75">
        <f t="shared" si="55"/>
        <v>0</v>
      </c>
      <c r="U225" s="76">
        <f t="shared" si="56"/>
        <v>0</v>
      </c>
      <c r="V225" s="77">
        <f t="shared" si="57"/>
        <v>0</v>
      </c>
      <c r="W225" s="78">
        <f t="shared" si="61"/>
        <v>7</v>
      </c>
      <c r="X225" s="79">
        <f t="shared" si="62"/>
        <v>7</v>
      </c>
      <c r="Z225" s="205">
        <f>IFERROR(VLOOKUP(A225,'[1]КС-2 (3)'!$B$35:$H$105,5,0),0)</f>
        <v>0</v>
      </c>
      <c r="AA225" s="204">
        <f t="shared" si="58"/>
        <v>0</v>
      </c>
    </row>
    <row r="226" spans="1:27" ht="27.6" x14ac:dyDescent="0.3">
      <c r="A226" s="17" t="s">
        <v>307</v>
      </c>
      <c r="B226" s="4" t="s">
        <v>121</v>
      </c>
      <c r="C226" s="1" t="s">
        <v>12</v>
      </c>
      <c r="D226" s="127">
        <v>3</v>
      </c>
      <c r="E226" s="141"/>
      <c r="F226" s="65">
        <f t="shared" si="51"/>
        <v>3</v>
      </c>
      <c r="G226" s="111">
        <v>1</v>
      </c>
      <c r="H226" s="66">
        <f t="shared" si="52"/>
        <v>3</v>
      </c>
      <c r="I226" s="36">
        <v>6779</v>
      </c>
      <c r="J226" s="153">
        <f t="shared" si="53"/>
        <v>-6776</v>
      </c>
      <c r="K226" s="164"/>
      <c r="L226" s="75">
        <f t="shared" si="59"/>
        <v>0</v>
      </c>
      <c r="M226" s="164"/>
      <c r="N226" s="75">
        <f t="shared" si="60"/>
        <v>0</v>
      </c>
      <c r="O226" s="164"/>
      <c r="P226" s="75">
        <f t="shared" si="54"/>
        <v>0</v>
      </c>
      <c r="Q226" s="164"/>
      <c r="R226" s="75">
        <f t="shared" si="55"/>
        <v>0</v>
      </c>
      <c r="S226" s="225"/>
      <c r="T226" s="75">
        <f t="shared" si="55"/>
        <v>0</v>
      </c>
      <c r="U226" s="76">
        <f t="shared" si="56"/>
        <v>0</v>
      </c>
      <c r="V226" s="77">
        <f t="shared" si="57"/>
        <v>0</v>
      </c>
      <c r="W226" s="78">
        <f t="shared" si="61"/>
        <v>3</v>
      </c>
      <c r="X226" s="79">
        <f t="shared" si="62"/>
        <v>3</v>
      </c>
      <c r="Z226" s="205">
        <f>IFERROR(VLOOKUP(A226,'[1]КС-2 (3)'!$B$35:$H$105,5,0),0)</f>
        <v>0</v>
      </c>
      <c r="AA226" s="204">
        <f t="shared" si="58"/>
        <v>0</v>
      </c>
    </row>
    <row r="227" spans="1:27" ht="27.6" x14ac:dyDescent="0.3">
      <c r="A227" s="17" t="s">
        <v>308</v>
      </c>
      <c r="B227" s="4" t="s">
        <v>122</v>
      </c>
      <c r="C227" s="1" t="s">
        <v>12</v>
      </c>
      <c r="D227" s="127">
        <v>1</v>
      </c>
      <c r="E227" s="141"/>
      <c r="F227" s="65">
        <f t="shared" si="51"/>
        <v>1</v>
      </c>
      <c r="G227" s="111">
        <v>1</v>
      </c>
      <c r="H227" s="66">
        <f t="shared" si="52"/>
        <v>1</v>
      </c>
      <c r="I227" s="36">
        <v>2260</v>
      </c>
      <c r="J227" s="153">
        <f t="shared" si="53"/>
        <v>-2259</v>
      </c>
      <c r="K227" s="164"/>
      <c r="L227" s="75">
        <f t="shared" si="59"/>
        <v>0</v>
      </c>
      <c r="M227" s="164"/>
      <c r="N227" s="75">
        <f t="shared" si="60"/>
        <v>0</v>
      </c>
      <c r="O227" s="164"/>
      <c r="P227" s="75">
        <f t="shared" si="54"/>
        <v>0</v>
      </c>
      <c r="Q227" s="164"/>
      <c r="R227" s="75">
        <f t="shared" si="55"/>
        <v>0</v>
      </c>
      <c r="S227" s="225"/>
      <c r="T227" s="75">
        <f t="shared" si="55"/>
        <v>0</v>
      </c>
      <c r="U227" s="76">
        <f t="shared" si="56"/>
        <v>0</v>
      </c>
      <c r="V227" s="77">
        <f t="shared" si="57"/>
        <v>0</v>
      </c>
      <c r="W227" s="78">
        <f t="shared" si="61"/>
        <v>1</v>
      </c>
      <c r="X227" s="79">
        <f t="shared" si="62"/>
        <v>1</v>
      </c>
      <c r="Z227" s="205">
        <f>IFERROR(VLOOKUP(A227,'[1]КС-2 (3)'!$B$35:$H$105,5,0),0)</f>
        <v>0</v>
      </c>
      <c r="AA227" s="204">
        <f t="shared" si="58"/>
        <v>0</v>
      </c>
    </row>
    <row r="228" spans="1:27" ht="27.6" x14ac:dyDescent="0.3">
      <c r="A228" s="17" t="s">
        <v>309</v>
      </c>
      <c r="B228" s="4" t="s">
        <v>123</v>
      </c>
      <c r="C228" s="1" t="s">
        <v>12</v>
      </c>
      <c r="D228" s="127">
        <v>1</v>
      </c>
      <c r="E228" s="141"/>
      <c r="F228" s="65">
        <f t="shared" si="51"/>
        <v>1</v>
      </c>
      <c r="G228" s="111">
        <v>1</v>
      </c>
      <c r="H228" s="66">
        <f t="shared" si="52"/>
        <v>1</v>
      </c>
      <c r="I228" s="36">
        <v>2260</v>
      </c>
      <c r="J228" s="153">
        <f t="shared" si="53"/>
        <v>-2259</v>
      </c>
      <c r="K228" s="164"/>
      <c r="L228" s="75">
        <f t="shared" si="59"/>
        <v>0</v>
      </c>
      <c r="M228" s="164"/>
      <c r="N228" s="75">
        <f t="shared" si="60"/>
        <v>0</v>
      </c>
      <c r="O228" s="164"/>
      <c r="P228" s="75">
        <f t="shared" si="54"/>
        <v>0</v>
      </c>
      <c r="Q228" s="164"/>
      <c r="R228" s="75">
        <f t="shared" si="55"/>
        <v>0</v>
      </c>
      <c r="S228" s="225"/>
      <c r="T228" s="75">
        <f t="shared" si="55"/>
        <v>0</v>
      </c>
      <c r="U228" s="76">
        <f t="shared" si="56"/>
        <v>0</v>
      </c>
      <c r="V228" s="77">
        <f t="shared" si="57"/>
        <v>0</v>
      </c>
      <c r="W228" s="78">
        <f t="shared" si="61"/>
        <v>1</v>
      </c>
      <c r="X228" s="79">
        <f t="shared" si="62"/>
        <v>1</v>
      </c>
      <c r="Z228" s="205">
        <f>IFERROR(VLOOKUP(A228,'[1]КС-2 (3)'!$B$35:$H$105,5,0),0)</f>
        <v>0</v>
      </c>
      <c r="AA228" s="204">
        <f t="shared" si="58"/>
        <v>0</v>
      </c>
    </row>
    <row r="229" spans="1:27" ht="27.6" x14ac:dyDescent="0.3">
      <c r="A229" s="17" t="s">
        <v>310</v>
      </c>
      <c r="B229" s="4" t="s">
        <v>124</v>
      </c>
      <c r="C229" s="1" t="s">
        <v>12</v>
      </c>
      <c r="D229" s="127">
        <v>1</v>
      </c>
      <c r="E229" s="141"/>
      <c r="F229" s="65">
        <f t="shared" si="51"/>
        <v>1</v>
      </c>
      <c r="G229" s="111">
        <v>1</v>
      </c>
      <c r="H229" s="66">
        <f t="shared" si="52"/>
        <v>1</v>
      </c>
      <c r="I229" s="36">
        <v>2260</v>
      </c>
      <c r="J229" s="153">
        <f t="shared" si="53"/>
        <v>-2259</v>
      </c>
      <c r="K229" s="164"/>
      <c r="L229" s="75">
        <f t="shared" si="59"/>
        <v>0</v>
      </c>
      <c r="M229" s="164"/>
      <c r="N229" s="75">
        <f t="shared" si="60"/>
        <v>0</v>
      </c>
      <c r="O229" s="164"/>
      <c r="P229" s="75">
        <f t="shared" si="54"/>
        <v>0</v>
      </c>
      <c r="Q229" s="164"/>
      <c r="R229" s="75">
        <f t="shared" si="55"/>
        <v>0</v>
      </c>
      <c r="S229" s="225"/>
      <c r="T229" s="75">
        <f t="shared" si="55"/>
        <v>0</v>
      </c>
      <c r="U229" s="76">
        <f t="shared" si="56"/>
        <v>0</v>
      </c>
      <c r="V229" s="77">
        <f t="shared" si="57"/>
        <v>0</v>
      </c>
      <c r="W229" s="78">
        <f t="shared" si="61"/>
        <v>1</v>
      </c>
      <c r="X229" s="79">
        <f t="shared" si="62"/>
        <v>1</v>
      </c>
      <c r="Z229" s="205">
        <f>IFERROR(VLOOKUP(A229,'[1]КС-2 (3)'!$B$35:$H$105,5,0),0)</f>
        <v>0</v>
      </c>
      <c r="AA229" s="204">
        <f t="shared" si="58"/>
        <v>0</v>
      </c>
    </row>
    <row r="230" spans="1:27" ht="27.6" x14ac:dyDescent="0.3">
      <c r="A230" s="17" t="s">
        <v>311</v>
      </c>
      <c r="B230" s="4" t="s">
        <v>13</v>
      </c>
      <c r="C230" s="1" t="s">
        <v>12</v>
      </c>
      <c r="D230" s="127">
        <v>3</v>
      </c>
      <c r="E230" s="141"/>
      <c r="F230" s="65">
        <f t="shared" si="51"/>
        <v>3</v>
      </c>
      <c r="G230" s="111">
        <v>1</v>
      </c>
      <c r="H230" s="66">
        <f t="shared" si="52"/>
        <v>3</v>
      </c>
      <c r="I230" s="36">
        <v>11760</v>
      </c>
      <c r="J230" s="153">
        <f t="shared" si="53"/>
        <v>-11757</v>
      </c>
      <c r="K230" s="164"/>
      <c r="L230" s="75">
        <f t="shared" si="59"/>
        <v>0</v>
      </c>
      <c r="M230" s="164"/>
      <c r="N230" s="75">
        <f t="shared" si="60"/>
        <v>0</v>
      </c>
      <c r="O230" s="164"/>
      <c r="P230" s="75">
        <f t="shared" si="54"/>
        <v>0</v>
      </c>
      <c r="Q230" s="164"/>
      <c r="R230" s="75">
        <f t="shared" si="55"/>
        <v>0</v>
      </c>
      <c r="S230" s="225"/>
      <c r="T230" s="75">
        <f t="shared" si="55"/>
        <v>0</v>
      </c>
      <c r="U230" s="76">
        <f t="shared" si="56"/>
        <v>0</v>
      </c>
      <c r="V230" s="77">
        <f t="shared" si="57"/>
        <v>0</v>
      </c>
      <c r="W230" s="78">
        <f t="shared" si="61"/>
        <v>3</v>
      </c>
      <c r="X230" s="79">
        <f t="shared" si="62"/>
        <v>3</v>
      </c>
      <c r="Z230" s="205">
        <f>IFERROR(VLOOKUP(A230,'[1]КС-2 (3)'!$B$35:$H$105,5,0),0)</f>
        <v>0</v>
      </c>
      <c r="AA230" s="204">
        <f t="shared" si="58"/>
        <v>0</v>
      </c>
    </row>
    <row r="231" spans="1:27" ht="27.6" x14ac:dyDescent="0.3">
      <c r="A231" s="17" t="s">
        <v>312</v>
      </c>
      <c r="B231" s="4" t="s">
        <v>125</v>
      </c>
      <c r="C231" s="1" t="s">
        <v>12</v>
      </c>
      <c r="D231" s="127">
        <v>2</v>
      </c>
      <c r="E231" s="141"/>
      <c r="F231" s="65">
        <f t="shared" si="51"/>
        <v>2</v>
      </c>
      <c r="G231" s="111">
        <v>1</v>
      </c>
      <c r="H231" s="66">
        <f t="shared" si="52"/>
        <v>2</v>
      </c>
      <c r="I231" s="36">
        <v>4519</v>
      </c>
      <c r="J231" s="153">
        <f t="shared" si="53"/>
        <v>-4517</v>
      </c>
      <c r="K231" s="164"/>
      <c r="L231" s="75">
        <f t="shared" si="59"/>
        <v>0</v>
      </c>
      <c r="M231" s="164"/>
      <c r="N231" s="75">
        <f t="shared" si="60"/>
        <v>0</v>
      </c>
      <c r="O231" s="164"/>
      <c r="P231" s="75">
        <f t="shared" si="54"/>
        <v>0</v>
      </c>
      <c r="Q231" s="164"/>
      <c r="R231" s="75">
        <f t="shared" si="55"/>
        <v>0</v>
      </c>
      <c r="S231" s="225"/>
      <c r="T231" s="75">
        <f t="shared" si="55"/>
        <v>0</v>
      </c>
      <c r="U231" s="76">
        <f t="shared" si="56"/>
        <v>0</v>
      </c>
      <c r="V231" s="77">
        <f t="shared" si="57"/>
        <v>0</v>
      </c>
      <c r="W231" s="78">
        <f t="shared" si="61"/>
        <v>2</v>
      </c>
      <c r="X231" s="79">
        <f t="shared" si="62"/>
        <v>2</v>
      </c>
      <c r="Z231" s="205">
        <f>IFERROR(VLOOKUP(A231,'[1]КС-2 (3)'!$B$35:$H$105,5,0),0)</f>
        <v>0</v>
      </c>
      <c r="AA231" s="204">
        <f t="shared" si="58"/>
        <v>0</v>
      </c>
    </row>
    <row r="232" spans="1:27" ht="27.6" x14ac:dyDescent="0.3">
      <c r="A232" s="17" t="s">
        <v>313</v>
      </c>
      <c r="B232" s="4" t="s">
        <v>126</v>
      </c>
      <c r="C232" s="1" t="s">
        <v>12</v>
      </c>
      <c r="D232" s="127">
        <v>16</v>
      </c>
      <c r="E232" s="141"/>
      <c r="F232" s="65">
        <f t="shared" si="51"/>
        <v>16</v>
      </c>
      <c r="G232" s="111">
        <v>1</v>
      </c>
      <c r="H232" s="66">
        <f t="shared" si="52"/>
        <v>16</v>
      </c>
      <c r="I232" s="36">
        <v>36154</v>
      </c>
      <c r="J232" s="153">
        <f t="shared" si="53"/>
        <v>-36138</v>
      </c>
      <c r="K232" s="164"/>
      <c r="L232" s="75">
        <f t="shared" si="59"/>
        <v>0</v>
      </c>
      <c r="M232" s="164"/>
      <c r="N232" s="75">
        <f t="shared" si="60"/>
        <v>0</v>
      </c>
      <c r="O232" s="164"/>
      <c r="P232" s="75">
        <f t="shared" si="54"/>
        <v>0</v>
      </c>
      <c r="Q232" s="164"/>
      <c r="R232" s="75">
        <f t="shared" si="55"/>
        <v>0</v>
      </c>
      <c r="S232" s="225"/>
      <c r="T232" s="75">
        <f t="shared" si="55"/>
        <v>0</v>
      </c>
      <c r="U232" s="76">
        <f t="shared" si="56"/>
        <v>0</v>
      </c>
      <c r="V232" s="77">
        <f t="shared" si="57"/>
        <v>0</v>
      </c>
      <c r="W232" s="78">
        <f t="shared" si="61"/>
        <v>16</v>
      </c>
      <c r="X232" s="79">
        <f t="shared" si="62"/>
        <v>16</v>
      </c>
      <c r="Z232" s="205">
        <f>IFERROR(VLOOKUP(A232,'[1]КС-2 (3)'!$B$35:$H$105,5,0),0)</f>
        <v>0</v>
      </c>
      <c r="AA232" s="204">
        <f t="shared" si="58"/>
        <v>0</v>
      </c>
    </row>
    <row r="233" spans="1:27" ht="27.6" x14ac:dyDescent="0.3">
      <c r="A233" s="17" t="s">
        <v>314</v>
      </c>
      <c r="B233" s="4" t="s">
        <v>37</v>
      </c>
      <c r="C233" s="1" t="s">
        <v>12</v>
      </c>
      <c r="D233" s="127">
        <v>1</v>
      </c>
      <c r="E233" s="141"/>
      <c r="F233" s="65">
        <f t="shared" si="51"/>
        <v>1</v>
      </c>
      <c r="G233" s="111">
        <v>1</v>
      </c>
      <c r="H233" s="66">
        <f t="shared" si="52"/>
        <v>1</v>
      </c>
      <c r="I233" s="36">
        <v>2260</v>
      </c>
      <c r="J233" s="153">
        <f t="shared" si="53"/>
        <v>-2259</v>
      </c>
      <c r="K233" s="164"/>
      <c r="L233" s="75">
        <f t="shared" si="59"/>
        <v>0</v>
      </c>
      <c r="M233" s="164"/>
      <c r="N233" s="75">
        <f t="shared" si="60"/>
        <v>0</v>
      </c>
      <c r="O233" s="164"/>
      <c r="P233" s="75">
        <f t="shared" si="54"/>
        <v>0</v>
      </c>
      <c r="Q233" s="164"/>
      <c r="R233" s="75">
        <f t="shared" si="55"/>
        <v>0</v>
      </c>
      <c r="S233" s="225"/>
      <c r="T233" s="75">
        <f t="shared" si="55"/>
        <v>0</v>
      </c>
      <c r="U233" s="76">
        <f t="shared" si="56"/>
        <v>0</v>
      </c>
      <c r="V233" s="77">
        <f t="shared" si="57"/>
        <v>0</v>
      </c>
      <c r="W233" s="78">
        <f t="shared" si="61"/>
        <v>1</v>
      </c>
      <c r="X233" s="79">
        <f t="shared" si="62"/>
        <v>1</v>
      </c>
      <c r="Z233" s="205">
        <f>IFERROR(VLOOKUP(A233,'[1]КС-2 (3)'!$B$35:$H$105,5,0),0)</f>
        <v>0</v>
      </c>
      <c r="AA233" s="204">
        <f t="shared" si="58"/>
        <v>0</v>
      </c>
    </row>
    <row r="234" spans="1:27" ht="27.6" x14ac:dyDescent="0.3">
      <c r="A234" s="17" t="s">
        <v>315</v>
      </c>
      <c r="B234" s="4" t="s">
        <v>127</v>
      </c>
      <c r="C234" s="1" t="s">
        <v>12</v>
      </c>
      <c r="D234" s="127">
        <v>1</v>
      </c>
      <c r="E234" s="141"/>
      <c r="F234" s="65">
        <f t="shared" si="51"/>
        <v>1</v>
      </c>
      <c r="G234" s="111">
        <v>1</v>
      </c>
      <c r="H234" s="66">
        <f t="shared" si="52"/>
        <v>1</v>
      </c>
      <c r="I234" s="36">
        <v>2260</v>
      </c>
      <c r="J234" s="153">
        <f t="shared" si="53"/>
        <v>-2259</v>
      </c>
      <c r="K234" s="164"/>
      <c r="L234" s="75">
        <f t="shared" si="59"/>
        <v>0</v>
      </c>
      <c r="M234" s="164"/>
      <c r="N234" s="75">
        <f t="shared" si="60"/>
        <v>0</v>
      </c>
      <c r="O234" s="164"/>
      <c r="P234" s="75">
        <f t="shared" si="54"/>
        <v>0</v>
      </c>
      <c r="Q234" s="164"/>
      <c r="R234" s="75">
        <f t="shared" si="55"/>
        <v>0</v>
      </c>
      <c r="S234" s="225"/>
      <c r="T234" s="75">
        <f t="shared" si="55"/>
        <v>0</v>
      </c>
      <c r="U234" s="76">
        <f t="shared" si="56"/>
        <v>0</v>
      </c>
      <c r="V234" s="77">
        <f t="shared" si="57"/>
        <v>0</v>
      </c>
      <c r="W234" s="78">
        <f t="shared" si="61"/>
        <v>1</v>
      </c>
      <c r="X234" s="79">
        <f t="shared" si="62"/>
        <v>1</v>
      </c>
      <c r="Z234" s="205">
        <f>IFERROR(VLOOKUP(A234,'[1]КС-2 (3)'!$B$35:$H$105,5,0),0)</f>
        <v>0</v>
      </c>
      <c r="AA234" s="204">
        <f t="shared" si="58"/>
        <v>0</v>
      </c>
    </row>
    <row r="235" spans="1:27" ht="27.6" x14ac:dyDescent="0.3">
      <c r="A235" s="17" t="s">
        <v>316</v>
      </c>
      <c r="B235" s="4" t="s">
        <v>37</v>
      </c>
      <c r="C235" s="1" t="s">
        <v>12</v>
      </c>
      <c r="D235" s="127">
        <v>2</v>
      </c>
      <c r="E235" s="141"/>
      <c r="F235" s="65">
        <f t="shared" si="51"/>
        <v>2</v>
      </c>
      <c r="G235" s="111">
        <v>1</v>
      </c>
      <c r="H235" s="66">
        <f t="shared" si="52"/>
        <v>2</v>
      </c>
      <c r="I235" s="36">
        <v>4519</v>
      </c>
      <c r="J235" s="153">
        <f t="shared" si="53"/>
        <v>-4517</v>
      </c>
      <c r="K235" s="164"/>
      <c r="L235" s="75">
        <f t="shared" si="59"/>
        <v>0</v>
      </c>
      <c r="M235" s="164"/>
      <c r="N235" s="75">
        <f t="shared" si="60"/>
        <v>0</v>
      </c>
      <c r="O235" s="164"/>
      <c r="P235" s="75">
        <f t="shared" si="54"/>
        <v>0</v>
      </c>
      <c r="Q235" s="164"/>
      <c r="R235" s="75">
        <f t="shared" si="55"/>
        <v>0</v>
      </c>
      <c r="S235" s="225"/>
      <c r="T235" s="75">
        <f t="shared" si="55"/>
        <v>0</v>
      </c>
      <c r="U235" s="76">
        <f t="shared" si="56"/>
        <v>0</v>
      </c>
      <c r="V235" s="77">
        <f t="shared" si="57"/>
        <v>0</v>
      </c>
      <c r="W235" s="78">
        <f t="shared" si="61"/>
        <v>2</v>
      </c>
      <c r="X235" s="79">
        <f t="shared" si="62"/>
        <v>2</v>
      </c>
      <c r="Z235" s="205">
        <f>IFERROR(VLOOKUP(A235,'[1]КС-2 (3)'!$B$35:$H$105,5,0),0)</f>
        <v>0</v>
      </c>
      <c r="AA235" s="204">
        <f t="shared" si="58"/>
        <v>0</v>
      </c>
    </row>
    <row r="236" spans="1:27" ht="27.6" x14ac:dyDescent="0.3">
      <c r="A236" s="17" t="s">
        <v>317</v>
      </c>
      <c r="B236" s="3" t="s">
        <v>128</v>
      </c>
      <c r="C236" s="1" t="s">
        <v>12</v>
      </c>
      <c r="D236" s="127">
        <v>1</v>
      </c>
      <c r="E236" s="141"/>
      <c r="F236" s="65">
        <f t="shared" si="51"/>
        <v>1</v>
      </c>
      <c r="G236" s="111">
        <v>1</v>
      </c>
      <c r="H236" s="66">
        <f t="shared" si="52"/>
        <v>1</v>
      </c>
      <c r="I236" s="36">
        <v>15048</v>
      </c>
      <c r="J236" s="153">
        <f t="shared" si="53"/>
        <v>-15047</v>
      </c>
      <c r="K236" s="164"/>
      <c r="L236" s="75">
        <f t="shared" si="59"/>
        <v>0</v>
      </c>
      <c r="M236" s="164"/>
      <c r="N236" s="75">
        <f t="shared" si="60"/>
        <v>0</v>
      </c>
      <c r="O236" s="164"/>
      <c r="P236" s="75">
        <f t="shared" si="54"/>
        <v>0</v>
      </c>
      <c r="Q236" s="164"/>
      <c r="R236" s="75">
        <f t="shared" si="55"/>
        <v>0</v>
      </c>
      <c r="S236" s="225"/>
      <c r="T236" s="75">
        <f t="shared" si="55"/>
        <v>0</v>
      </c>
      <c r="U236" s="76">
        <f t="shared" si="56"/>
        <v>0</v>
      </c>
      <c r="V236" s="77">
        <f t="shared" si="57"/>
        <v>0</v>
      </c>
      <c r="W236" s="78">
        <f t="shared" si="61"/>
        <v>1</v>
      </c>
      <c r="X236" s="79">
        <f t="shared" si="62"/>
        <v>1</v>
      </c>
      <c r="Z236" s="205">
        <f>IFERROR(VLOOKUP(A236,'[1]КС-2 (3)'!$B$35:$H$105,5,0),0)</f>
        <v>0</v>
      </c>
      <c r="AA236" s="204">
        <f t="shared" si="58"/>
        <v>0</v>
      </c>
    </row>
    <row r="237" spans="1:27" ht="27.6" x14ac:dyDescent="0.3">
      <c r="A237" s="17" t="s">
        <v>318</v>
      </c>
      <c r="B237" s="3" t="s">
        <v>129</v>
      </c>
      <c r="C237" s="1" t="s">
        <v>12</v>
      </c>
      <c r="D237" s="127">
        <v>2</v>
      </c>
      <c r="E237" s="141"/>
      <c r="F237" s="65">
        <f t="shared" si="51"/>
        <v>2</v>
      </c>
      <c r="G237" s="111">
        <v>1</v>
      </c>
      <c r="H237" s="66">
        <f t="shared" si="52"/>
        <v>2</v>
      </c>
      <c r="I237" s="36">
        <v>48080</v>
      </c>
      <c r="J237" s="153">
        <f t="shared" si="53"/>
        <v>-48078</v>
      </c>
      <c r="K237" s="164"/>
      <c r="L237" s="75">
        <f t="shared" si="59"/>
        <v>0</v>
      </c>
      <c r="M237" s="164"/>
      <c r="N237" s="75">
        <f t="shared" si="60"/>
        <v>0</v>
      </c>
      <c r="O237" s="164"/>
      <c r="P237" s="75">
        <f t="shared" si="54"/>
        <v>0</v>
      </c>
      <c r="Q237" s="164"/>
      <c r="R237" s="75">
        <f t="shared" si="55"/>
        <v>0</v>
      </c>
      <c r="S237" s="225"/>
      <c r="T237" s="75">
        <f t="shared" si="55"/>
        <v>0</v>
      </c>
      <c r="U237" s="76">
        <f t="shared" si="56"/>
        <v>0</v>
      </c>
      <c r="V237" s="77">
        <f t="shared" si="57"/>
        <v>0</v>
      </c>
      <c r="W237" s="78">
        <f t="shared" si="61"/>
        <v>2</v>
      </c>
      <c r="X237" s="79">
        <f t="shared" si="62"/>
        <v>2</v>
      </c>
      <c r="Z237" s="205">
        <f>IFERROR(VLOOKUP(A237,'[1]КС-2 (3)'!$B$35:$H$105,5,0),0)</f>
        <v>0</v>
      </c>
      <c r="AA237" s="204">
        <f t="shared" si="58"/>
        <v>0</v>
      </c>
    </row>
    <row r="238" spans="1:27" ht="27.6" x14ac:dyDescent="0.3">
      <c r="A238" s="17" t="s">
        <v>319</v>
      </c>
      <c r="B238" s="3" t="s">
        <v>130</v>
      </c>
      <c r="C238" s="1" t="s">
        <v>12</v>
      </c>
      <c r="D238" s="127">
        <v>4</v>
      </c>
      <c r="E238" s="141"/>
      <c r="F238" s="65">
        <f t="shared" si="51"/>
        <v>4</v>
      </c>
      <c r="G238" s="111">
        <v>1</v>
      </c>
      <c r="H238" s="66">
        <f t="shared" si="52"/>
        <v>4</v>
      </c>
      <c r="I238" s="36">
        <v>546426</v>
      </c>
      <c r="J238" s="153">
        <f t="shared" si="53"/>
        <v>-546422</v>
      </c>
      <c r="K238" s="164"/>
      <c r="L238" s="75">
        <f t="shared" si="59"/>
        <v>0</v>
      </c>
      <c r="M238" s="164"/>
      <c r="N238" s="75">
        <f t="shared" si="60"/>
        <v>0</v>
      </c>
      <c r="O238" s="164"/>
      <c r="P238" s="75">
        <f t="shared" si="54"/>
        <v>0</v>
      </c>
      <c r="Q238" s="164"/>
      <c r="R238" s="75">
        <f t="shared" si="55"/>
        <v>0</v>
      </c>
      <c r="S238" s="225"/>
      <c r="T238" s="75">
        <f t="shared" si="55"/>
        <v>0</v>
      </c>
      <c r="U238" s="76">
        <f t="shared" si="56"/>
        <v>0</v>
      </c>
      <c r="V238" s="77">
        <f t="shared" si="57"/>
        <v>0</v>
      </c>
      <c r="W238" s="78">
        <f t="shared" si="61"/>
        <v>4</v>
      </c>
      <c r="X238" s="79">
        <f t="shared" si="62"/>
        <v>4</v>
      </c>
      <c r="Z238" s="205">
        <f>IFERROR(VLOOKUP(A238,'[1]КС-2 (3)'!$B$35:$H$105,5,0),0)</f>
        <v>0</v>
      </c>
      <c r="AA238" s="204">
        <f t="shared" si="58"/>
        <v>0</v>
      </c>
    </row>
    <row r="239" spans="1:27" ht="27.6" x14ac:dyDescent="0.3">
      <c r="A239" s="17" t="s">
        <v>320</v>
      </c>
      <c r="B239" s="3" t="s">
        <v>131</v>
      </c>
      <c r="C239" s="1" t="s">
        <v>12</v>
      </c>
      <c r="D239" s="127">
        <v>11</v>
      </c>
      <c r="E239" s="141"/>
      <c r="F239" s="65">
        <f t="shared" si="51"/>
        <v>11</v>
      </c>
      <c r="G239" s="111">
        <v>1</v>
      </c>
      <c r="H239" s="66">
        <f t="shared" si="52"/>
        <v>11</v>
      </c>
      <c r="I239" s="36">
        <v>247901</v>
      </c>
      <c r="J239" s="153">
        <f t="shared" si="53"/>
        <v>-247890</v>
      </c>
      <c r="K239" s="164"/>
      <c r="L239" s="75">
        <f t="shared" si="59"/>
        <v>0</v>
      </c>
      <c r="M239" s="164"/>
      <c r="N239" s="75">
        <f t="shared" si="60"/>
        <v>0</v>
      </c>
      <c r="O239" s="164"/>
      <c r="P239" s="75">
        <f t="shared" si="54"/>
        <v>0</v>
      </c>
      <c r="Q239" s="164"/>
      <c r="R239" s="75">
        <f t="shared" si="55"/>
        <v>0</v>
      </c>
      <c r="S239" s="225"/>
      <c r="T239" s="75">
        <f t="shared" si="55"/>
        <v>0</v>
      </c>
      <c r="U239" s="76">
        <f t="shared" si="56"/>
        <v>0</v>
      </c>
      <c r="V239" s="77">
        <f t="shared" si="57"/>
        <v>0</v>
      </c>
      <c r="W239" s="78">
        <f t="shared" si="61"/>
        <v>11</v>
      </c>
      <c r="X239" s="79">
        <f t="shared" si="62"/>
        <v>11</v>
      </c>
      <c r="Z239" s="205">
        <f>IFERROR(VLOOKUP(A239,'[1]КС-2 (3)'!$B$35:$H$105,5,0),0)</f>
        <v>0</v>
      </c>
      <c r="AA239" s="204">
        <f t="shared" si="58"/>
        <v>0</v>
      </c>
    </row>
    <row r="240" spans="1:27" ht="27.6" x14ac:dyDescent="0.3">
      <c r="A240" s="17" t="s">
        <v>321</v>
      </c>
      <c r="B240" s="3" t="s">
        <v>133</v>
      </c>
      <c r="C240" s="1" t="s">
        <v>12</v>
      </c>
      <c r="D240" s="127">
        <v>1</v>
      </c>
      <c r="E240" s="141"/>
      <c r="F240" s="65">
        <f t="shared" si="51"/>
        <v>1</v>
      </c>
      <c r="G240" s="111">
        <v>1</v>
      </c>
      <c r="H240" s="66">
        <f t="shared" si="52"/>
        <v>1</v>
      </c>
      <c r="I240" s="36">
        <v>3355</v>
      </c>
      <c r="J240" s="153">
        <f t="shared" si="53"/>
        <v>-3354</v>
      </c>
      <c r="K240" s="164"/>
      <c r="L240" s="75">
        <f t="shared" si="59"/>
        <v>0</v>
      </c>
      <c r="M240" s="164"/>
      <c r="N240" s="75">
        <f t="shared" si="60"/>
        <v>0</v>
      </c>
      <c r="O240" s="164"/>
      <c r="P240" s="75">
        <f t="shared" si="54"/>
        <v>0</v>
      </c>
      <c r="Q240" s="164"/>
      <c r="R240" s="75">
        <f t="shared" si="55"/>
        <v>0</v>
      </c>
      <c r="S240" s="225"/>
      <c r="T240" s="75">
        <f t="shared" si="55"/>
        <v>0</v>
      </c>
      <c r="U240" s="76">
        <f t="shared" si="56"/>
        <v>0</v>
      </c>
      <c r="V240" s="77">
        <f t="shared" si="57"/>
        <v>0</v>
      </c>
      <c r="W240" s="78">
        <f t="shared" si="61"/>
        <v>1</v>
      </c>
      <c r="X240" s="79">
        <f t="shared" si="62"/>
        <v>1</v>
      </c>
      <c r="Z240" s="205">
        <f>IFERROR(VLOOKUP(A240,'[1]КС-2 (3)'!$B$35:$H$105,5,0),0)</f>
        <v>0</v>
      </c>
      <c r="AA240" s="204">
        <f t="shared" si="58"/>
        <v>0</v>
      </c>
    </row>
    <row r="241" spans="1:27" ht="27.6" x14ac:dyDescent="0.3">
      <c r="A241" s="17" t="s">
        <v>322</v>
      </c>
      <c r="B241" s="3" t="s">
        <v>132</v>
      </c>
      <c r="C241" s="1" t="s">
        <v>12</v>
      </c>
      <c r="D241" s="127">
        <v>3</v>
      </c>
      <c r="E241" s="141"/>
      <c r="F241" s="65">
        <f t="shared" si="51"/>
        <v>3</v>
      </c>
      <c r="G241" s="111">
        <v>1</v>
      </c>
      <c r="H241" s="66">
        <f t="shared" si="52"/>
        <v>3</v>
      </c>
      <c r="I241" s="36">
        <v>237671</v>
      </c>
      <c r="J241" s="153">
        <f t="shared" si="53"/>
        <v>-237668</v>
      </c>
      <c r="K241" s="164"/>
      <c r="L241" s="75">
        <f t="shared" si="59"/>
        <v>0</v>
      </c>
      <c r="M241" s="164"/>
      <c r="N241" s="75">
        <f t="shared" si="60"/>
        <v>0</v>
      </c>
      <c r="O241" s="164"/>
      <c r="P241" s="75">
        <f t="shared" si="54"/>
        <v>0</v>
      </c>
      <c r="Q241" s="164"/>
      <c r="R241" s="75">
        <f t="shared" si="55"/>
        <v>0</v>
      </c>
      <c r="S241" s="225"/>
      <c r="T241" s="75">
        <f t="shared" si="55"/>
        <v>0</v>
      </c>
      <c r="U241" s="76">
        <f t="shared" si="56"/>
        <v>0</v>
      </c>
      <c r="V241" s="77">
        <f t="shared" si="57"/>
        <v>0</v>
      </c>
      <c r="W241" s="78">
        <f t="shared" si="61"/>
        <v>3</v>
      </c>
      <c r="X241" s="79">
        <f t="shared" si="62"/>
        <v>3</v>
      </c>
      <c r="Z241" s="205">
        <f>IFERROR(VLOOKUP(A241,'[1]КС-2 (3)'!$B$35:$H$105,5,0),0)</f>
        <v>0</v>
      </c>
      <c r="AA241" s="204">
        <f t="shared" si="58"/>
        <v>0</v>
      </c>
    </row>
    <row r="242" spans="1:27" ht="27.6" x14ac:dyDescent="0.3">
      <c r="A242" s="17" t="s">
        <v>323</v>
      </c>
      <c r="B242" s="4" t="s">
        <v>76</v>
      </c>
      <c r="C242" s="13" t="s">
        <v>3</v>
      </c>
      <c r="D242" s="125">
        <v>1299.5999999999999</v>
      </c>
      <c r="E242" s="142"/>
      <c r="F242" s="65">
        <f t="shared" si="51"/>
        <v>1299.5999999999999</v>
      </c>
      <c r="G242" s="111">
        <v>1</v>
      </c>
      <c r="H242" s="66">
        <f t="shared" si="52"/>
        <v>1300</v>
      </c>
      <c r="I242" s="36">
        <v>1204712</v>
      </c>
      <c r="J242" s="153">
        <f t="shared" si="53"/>
        <v>-1203412</v>
      </c>
      <c r="K242" s="164"/>
      <c r="L242" s="75">
        <f t="shared" si="59"/>
        <v>0</v>
      </c>
      <c r="M242" s="164"/>
      <c r="N242" s="75">
        <f t="shared" si="60"/>
        <v>0</v>
      </c>
      <c r="O242" s="164"/>
      <c r="P242" s="75">
        <f t="shared" si="54"/>
        <v>0</v>
      </c>
      <c r="Q242" s="164"/>
      <c r="R242" s="75">
        <f t="shared" si="55"/>
        <v>0</v>
      </c>
      <c r="S242" s="225"/>
      <c r="T242" s="75">
        <f t="shared" si="55"/>
        <v>0</v>
      </c>
      <c r="U242" s="76">
        <f t="shared" si="56"/>
        <v>0</v>
      </c>
      <c r="V242" s="77">
        <f t="shared" si="57"/>
        <v>0</v>
      </c>
      <c r="W242" s="78">
        <f t="shared" si="61"/>
        <v>1299.5999999999999</v>
      </c>
      <c r="X242" s="79">
        <f t="shared" si="62"/>
        <v>1300</v>
      </c>
      <c r="Z242" s="205">
        <f>IFERROR(VLOOKUP(A242,'[1]КС-2 (3)'!$B$35:$H$105,5,0),0)</f>
        <v>0</v>
      </c>
      <c r="AA242" s="204">
        <f t="shared" si="58"/>
        <v>0</v>
      </c>
    </row>
    <row r="243" spans="1:27" x14ac:dyDescent="0.3">
      <c r="A243" s="17"/>
      <c r="B243" s="7" t="s">
        <v>491</v>
      </c>
      <c r="C243" s="11" t="s">
        <v>15</v>
      </c>
      <c r="D243" s="125"/>
      <c r="E243" s="142"/>
      <c r="F243" s="121"/>
      <c r="G243" s="111"/>
      <c r="H243" s="66">
        <f>SUM(H125:H242)</f>
        <v>3576</v>
      </c>
      <c r="I243" s="37">
        <v>11030555</v>
      </c>
      <c r="J243" s="24"/>
      <c r="K243" s="164"/>
      <c r="L243" s="66">
        <f>SUM(L125:L242)</f>
        <v>0</v>
      </c>
      <c r="M243" s="164"/>
      <c r="N243" s="66">
        <f>SUM(N125:N242)</f>
        <v>0</v>
      </c>
      <c r="O243" s="164"/>
      <c r="P243" s="66">
        <f>SUM(P125:P242)</f>
        <v>0</v>
      </c>
      <c r="Q243" s="164"/>
      <c r="R243" s="66">
        <f>SUM(R125:R242)</f>
        <v>0</v>
      </c>
      <c r="S243" s="226"/>
      <c r="T243" s="66">
        <f>SUM(T125:T242)</f>
        <v>0</v>
      </c>
      <c r="U243" s="76">
        <f t="shared" si="56"/>
        <v>0</v>
      </c>
      <c r="V243" s="174">
        <f t="shared" si="57"/>
        <v>0</v>
      </c>
      <c r="W243" s="176"/>
      <c r="X243" s="176">
        <f t="shared" si="62"/>
        <v>3576</v>
      </c>
      <c r="Z243" s="205">
        <f>IFERROR(VLOOKUP(A243,'[1]КС-2 (3)'!$B$35:$H$105,5,0),0)</f>
        <v>0</v>
      </c>
      <c r="AA243" s="204">
        <f t="shared" si="58"/>
        <v>0</v>
      </c>
    </row>
    <row r="244" spans="1:27" x14ac:dyDescent="0.3">
      <c r="A244" s="67"/>
      <c r="B244" s="68" t="s">
        <v>514</v>
      </c>
      <c r="C244" s="69"/>
      <c r="D244" s="70"/>
      <c r="E244" s="71"/>
      <c r="F244" s="65"/>
      <c r="G244" s="72"/>
      <c r="H244" s="66">
        <f>H243*0.745</f>
        <v>2664</v>
      </c>
      <c r="I244" s="73"/>
      <c r="J244" s="69"/>
      <c r="K244" s="164"/>
      <c r="L244" s="66">
        <f>L243*0.745</f>
        <v>0</v>
      </c>
      <c r="M244" s="164"/>
      <c r="N244" s="66">
        <f>N243*0.745</f>
        <v>0</v>
      </c>
      <c r="O244" s="164"/>
      <c r="P244" s="66">
        <f>P243*0.745</f>
        <v>0</v>
      </c>
      <c r="Q244" s="164"/>
      <c r="R244" s="66">
        <f>R243*0.745</f>
        <v>0</v>
      </c>
      <c r="S244" s="226"/>
      <c r="T244" s="66">
        <f>T243*0.745</f>
        <v>0</v>
      </c>
      <c r="U244" s="76">
        <f t="shared" si="56"/>
        <v>0</v>
      </c>
      <c r="V244" s="174">
        <f t="shared" si="57"/>
        <v>0</v>
      </c>
      <c r="W244" s="176"/>
      <c r="X244" s="176">
        <f t="shared" si="62"/>
        <v>2664</v>
      </c>
      <c r="Z244" s="205">
        <f>IFERROR(VLOOKUP(A244,'[1]КС-2 (3)'!$B$35:$H$105,5,0),0)</f>
        <v>0</v>
      </c>
      <c r="AA244" s="204">
        <f t="shared" si="58"/>
        <v>0</v>
      </c>
    </row>
    <row r="245" spans="1:27" x14ac:dyDescent="0.3">
      <c r="A245" s="67"/>
      <c r="B245" s="68" t="s">
        <v>519</v>
      </c>
      <c r="C245" s="11" t="s">
        <v>15</v>
      </c>
      <c r="D245" s="80"/>
      <c r="E245" s="81"/>
      <c r="F245" s="80"/>
      <c r="G245" s="82"/>
      <c r="H245" s="83">
        <f>H244</f>
        <v>2664</v>
      </c>
      <c r="I245" s="84"/>
      <c r="J245" s="84">
        <v>8217763</v>
      </c>
      <c r="K245" s="165"/>
      <c r="L245" s="83">
        <f>L244</f>
        <v>0</v>
      </c>
      <c r="M245" s="165"/>
      <c r="N245" s="83">
        <f>N244</f>
        <v>0</v>
      </c>
      <c r="O245" s="165"/>
      <c r="P245" s="83">
        <f>P244</f>
        <v>0</v>
      </c>
      <c r="Q245" s="165"/>
      <c r="R245" s="83">
        <f>R244</f>
        <v>0</v>
      </c>
      <c r="S245" s="227"/>
      <c r="T245" s="83">
        <f>T244</f>
        <v>0</v>
      </c>
      <c r="U245" s="85">
        <f t="shared" si="56"/>
        <v>0</v>
      </c>
      <c r="V245" s="175">
        <f t="shared" si="57"/>
        <v>0</v>
      </c>
      <c r="W245" s="177"/>
      <c r="X245" s="177">
        <f t="shared" si="62"/>
        <v>2664</v>
      </c>
      <c r="Z245" s="205">
        <f>IFERROR(VLOOKUP(A245,'[1]КС-2 (3)'!$B$35:$H$105,5,0),0)</f>
        <v>0</v>
      </c>
      <c r="AA245" s="204">
        <f t="shared" si="58"/>
        <v>0</v>
      </c>
    </row>
    <row r="246" spans="1:27" x14ac:dyDescent="0.3">
      <c r="A246" s="67"/>
      <c r="B246" s="87" t="s">
        <v>520</v>
      </c>
      <c r="C246" s="11"/>
      <c r="D246" s="80"/>
      <c r="E246" s="81"/>
      <c r="F246" s="80"/>
      <c r="G246" s="82"/>
      <c r="H246" s="156">
        <f>H245*20/120</f>
        <v>444</v>
      </c>
      <c r="I246" s="84"/>
      <c r="J246" s="69"/>
      <c r="K246" s="165"/>
      <c r="L246" s="156">
        <f>L245*20/120</f>
        <v>0</v>
      </c>
      <c r="M246" s="165"/>
      <c r="N246" s="156">
        <f>N245*20/120</f>
        <v>0</v>
      </c>
      <c r="O246" s="165"/>
      <c r="P246" s="156">
        <f>P245*20/120</f>
        <v>0</v>
      </c>
      <c r="Q246" s="165"/>
      <c r="R246" s="156">
        <f>R245*20/120</f>
        <v>0</v>
      </c>
      <c r="S246" s="227"/>
      <c r="T246" s="156">
        <f>T245*20/120</f>
        <v>0</v>
      </c>
      <c r="U246" s="85">
        <f t="shared" si="56"/>
        <v>0</v>
      </c>
      <c r="V246" s="175">
        <f t="shared" si="57"/>
        <v>0</v>
      </c>
      <c r="W246" s="177"/>
      <c r="X246" s="177">
        <f t="shared" si="62"/>
        <v>444</v>
      </c>
      <c r="Z246" s="205">
        <f>IFERROR(VLOOKUP(A246,'[1]КС-2 (3)'!$B$35:$H$105,5,0),0)</f>
        <v>0</v>
      </c>
      <c r="AA246" s="204">
        <f t="shared" si="58"/>
        <v>0</v>
      </c>
    </row>
    <row r="247" spans="1:27" x14ac:dyDescent="0.3">
      <c r="A247" s="67"/>
      <c r="B247" s="87" t="s">
        <v>529</v>
      </c>
      <c r="C247" s="197"/>
      <c r="D247" s="198"/>
      <c r="E247" s="199"/>
      <c r="F247" s="198"/>
      <c r="G247" s="200"/>
      <c r="H247" s="212">
        <v>1</v>
      </c>
      <c r="I247" s="84"/>
      <c r="J247" s="69"/>
      <c r="K247" s="165"/>
      <c r="L247" s="207">
        <f>L245/H245</f>
        <v>0</v>
      </c>
      <c r="M247" s="165"/>
      <c r="N247" s="207">
        <f>N245/H245</f>
        <v>0</v>
      </c>
      <c r="O247" s="214"/>
      <c r="P247" s="207">
        <f>P245/H245</f>
        <v>0</v>
      </c>
      <c r="Q247" s="214"/>
      <c r="R247" s="207">
        <f>R245/J245</f>
        <v>0</v>
      </c>
      <c r="S247" s="228"/>
      <c r="T247" s="207">
        <f>T245/H245</f>
        <v>0</v>
      </c>
      <c r="U247" s="85">
        <f t="shared" si="56"/>
        <v>0</v>
      </c>
      <c r="V247" s="210">
        <f t="shared" si="57"/>
        <v>0</v>
      </c>
      <c r="W247" s="211"/>
      <c r="X247" s="210">
        <f t="shared" si="62"/>
        <v>1</v>
      </c>
      <c r="Z247" s="205">
        <f>IFERROR(VLOOKUP(A247,'[1]КС-2 (3)'!$B$35:$H$105,5,0),0)</f>
        <v>0</v>
      </c>
      <c r="AA247" s="204">
        <f t="shared" si="58"/>
        <v>0</v>
      </c>
    </row>
    <row r="248" spans="1:27" ht="55.2" x14ac:dyDescent="0.3">
      <c r="A248" s="17"/>
      <c r="B248" s="59" t="s">
        <v>462</v>
      </c>
      <c r="C248" s="52" t="s">
        <v>456</v>
      </c>
      <c r="D248" s="119">
        <v>1</v>
      </c>
      <c r="E248" s="139"/>
      <c r="F248" s="119"/>
      <c r="G248" s="114"/>
      <c r="H248" s="105"/>
      <c r="I248" s="56">
        <v>2415000</v>
      </c>
      <c r="J248" s="23"/>
      <c r="K248" s="164"/>
      <c r="L248" s="75"/>
      <c r="M248" s="164"/>
      <c r="N248" s="75"/>
      <c r="O248" s="164"/>
      <c r="P248" s="75"/>
      <c r="Q248" s="164"/>
      <c r="R248" s="75"/>
      <c r="S248" s="225"/>
      <c r="T248" s="75"/>
      <c r="U248" s="76">
        <f t="shared" si="56"/>
        <v>0</v>
      </c>
      <c r="V248" s="77">
        <f t="shared" si="57"/>
        <v>0</v>
      </c>
      <c r="W248" s="78"/>
      <c r="X248" s="79"/>
      <c r="Z248" s="205">
        <f>IFERROR(VLOOKUP(A248,'[1]КС-2 (3)'!$B$35:$H$105,5,0),0)</f>
        <v>0</v>
      </c>
      <c r="AA248" s="204">
        <f t="shared" si="58"/>
        <v>0</v>
      </c>
    </row>
    <row r="249" spans="1:27" ht="27.6" x14ac:dyDescent="0.3">
      <c r="A249" s="17"/>
      <c r="B249" s="33" t="s">
        <v>8</v>
      </c>
      <c r="C249" s="13"/>
      <c r="D249" s="125"/>
      <c r="E249" s="142"/>
      <c r="F249" s="121"/>
      <c r="G249" s="111"/>
      <c r="H249" s="104"/>
      <c r="I249" s="36"/>
      <c r="J249" s="23"/>
      <c r="K249" s="164"/>
      <c r="L249" s="75"/>
      <c r="M249" s="164"/>
      <c r="N249" s="75"/>
      <c r="O249" s="164"/>
      <c r="P249" s="75"/>
      <c r="Q249" s="164"/>
      <c r="R249" s="75"/>
      <c r="S249" s="225"/>
      <c r="T249" s="75"/>
      <c r="U249" s="76">
        <f t="shared" si="56"/>
        <v>0</v>
      </c>
      <c r="V249" s="77">
        <f t="shared" si="57"/>
        <v>0</v>
      </c>
      <c r="W249" s="78"/>
      <c r="X249" s="79"/>
      <c r="Z249" s="205">
        <f>IFERROR(VLOOKUP(A249,'[1]КС-2 (3)'!$B$35:$H$105,5,0),0)</f>
        <v>0</v>
      </c>
      <c r="AA249" s="204">
        <f t="shared" si="58"/>
        <v>0</v>
      </c>
    </row>
    <row r="250" spans="1:27" x14ac:dyDescent="0.3">
      <c r="A250" s="38" t="s">
        <v>324</v>
      </c>
      <c r="B250" s="39" t="s">
        <v>4</v>
      </c>
      <c r="C250" s="40" t="s">
        <v>12</v>
      </c>
      <c r="D250" s="128">
        <v>131</v>
      </c>
      <c r="E250" s="141"/>
      <c r="F250" s="65">
        <f t="shared" ref="F250:F302" si="63">D250+E250</f>
        <v>131</v>
      </c>
      <c r="G250" s="111">
        <v>1</v>
      </c>
      <c r="H250" s="66">
        <f t="shared" ref="H250:H302" si="64">ROUND(F250*G250,0)</f>
        <v>131</v>
      </c>
      <c r="I250" s="36">
        <v>202392</v>
      </c>
      <c r="J250" s="153">
        <f t="shared" ref="J250:J302" si="65">H250-I250</f>
        <v>-202261</v>
      </c>
      <c r="K250" s="164"/>
      <c r="L250" s="75">
        <f t="shared" si="59"/>
        <v>0</v>
      </c>
      <c r="M250" s="164"/>
      <c r="N250" s="75">
        <f t="shared" si="60"/>
        <v>0</v>
      </c>
      <c r="O250" s="164"/>
      <c r="P250" s="75">
        <f t="shared" ref="P250:P302" si="66">ROUND(O250*$G250,0)</f>
        <v>0</v>
      </c>
      <c r="Q250" s="164"/>
      <c r="R250" s="75">
        <f t="shared" ref="R250:T302" si="67">ROUND(Q250*$G250,0)</f>
        <v>0</v>
      </c>
      <c r="S250" s="225"/>
      <c r="T250" s="75">
        <f t="shared" si="67"/>
        <v>0</v>
      </c>
      <c r="U250" s="76">
        <f t="shared" si="56"/>
        <v>0</v>
      </c>
      <c r="V250" s="77">
        <f t="shared" si="57"/>
        <v>0</v>
      </c>
      <c r="W250" s="78">
        <f t="shared" si="61"/>
        <v>131</v>
      </c>
      <c r="X250" s="79">
        <f t="shared" si="62"/>
        <v>131</v>
      </c>
      <c r="Z250" s="205">
        <f>IFERROR(VLOOKUP(A250,'[1]КС-2 (3)'!$B$35:$H$105,5,0),0)</f>
        <v>0</v>
      </c>
      <c r="AA250" s="204">
        <f t="shared" si="58"/>
        <v>0</v>
      </c>
    </row>
    <row r="251" spans="1:27" ht="27.6" x14ac:dyDescent="0.3">
      <c r="A251" s="38" t="s">
        <v>325</v>
      </c>
      <c r="B251" s="5" t="s">
        <v>16</v>
      </c>
      <c r="C251" s="40" t="s">
        <v>28</v>
      </c>
      <c r="D251" s="121">
        <v>19.7</v>
      </c>
      <c r="E251" s="142"/>
      <c r="F251" s="65">
        <f t="shared" si="63"/>
        <v>19.7</v>
      </c>
      <c r="G251" s="111">
        <v>1</v>
      </c>
      <c r="H251" s="66">
        <f t="shared" si="64"/>
        <v>20</v>
      </c>
      <c r="I251" s="36">
        <v>110803</v>
      </c>
      <c r="J251" s="153">
        <f t="shared" si="65"/>
        <v>-110783</v>
      </c>
      <c r="K251" s="164"/>
      <c r="L251" s="75">
        <f t="shared" si="59"/>
        <v>0</v>
      </c>
      <c r="M251" s="164"/>
      <c r="N251" s="75">
        <f t="shared" si="60"/>
        <v>0</v>
      </c>
      <c r="O251" s="164"/>
      <c r="P251" s="75">
        <f t="shared" si="66"/>
        <v>0</v>
      </c>
      <c r="Q251" s="164"/>
      <c r="R251" s="75">
        <f t="shared" si="67"/>
        <v>0</v>
      </c>
      <c r="S251" s="225"/>
      <c r="T251" s="75">
        <f t="shared" si="67"/>
        <v>0</v>
      </c>
      <c r="U251" s="76">
        <f t="shared" si="56"/>
        <v>0</v>
      </c>
      <c r="V251" s="77">
        <f t="shared" si="57"/>
        <v>0</v>
      </c>
      <c r="W251" s="78">
        <f t="shared" si="61"/>
        <v>19.7</v>
      </c>
      <c r="X251" s="79">
        <f t="shared" si="62"/>
        <v>20</v>
      </c>
      <c r="Z251" s="205">
        <f>IFERROR(VLOOKUP(A251,'[1]КС-2 (3)'!$B$35:$H$105,5,0),0)</f>
        <v>0</v>
      </c>
      <c r="AA251" s="204">
        <f t="shared" si="58"/>
        <v>0</v>
      </c>
    </row>
    <row r="252" spans="1:27" x14ac:dyDescent="0.3">
      <c r="A252" s="38" t="s">
        <v>326</v>
      </c>
      <c r="B252" s="3" t="s">
        <v>11</v>
      </c>
      <c r="C252" s="13" t="s">
        <v>12</v>
      </c>
      <c r="D252" s="128">
        <v>4</v>
      </c>
      <c r="E252" s="141"/>
      <c r="F252" s="65">
        <f t="shared" si="63"/>
        <v>4</v>
      </c>
      <c r="G252" s="111">
        <v>1</v>
      </c>
      <c r="H252" s="66">
        <f t="shared" si="64"/>
        <v>4</v>
      </c>
      <c r="I252" s="36">
        <v>14389</v>
      </c>
      <c r="J252" s="153">
        <f t="shared" si="65"/>
        <v>-14385</v>
      </c>
      <c r="K252" s="164"/>
      <c r="L252" s="75">
        <f t="shared" si="59"/>
        <v>0</v>
      </c>
      <c r="M252" s="164"/>
      <c r="N252" s="75">
        <f t="shared" si="60"/>
        <v>0</v>
      </c>
      <c r="O252" s="164"/>
      <c r="P252" s="75">
        <f t="shared" si="66"/>
        <v>0</v>
      </c>
      <c r="Q252" s="164"/>
      <c r="R252" s="75">
        <f t="shared" si="67"/>
        <v>0</v>
      </c>
      <c r="S252" s="225"/>
      <c r="T252" s="75">
        <f t="shared" si="67"/>
        <v>0</v>
      </c>
      <c r="U252" s="76">
        <f t="shared" si="56"/>
        <v>0</v>
      </c>
      <c r="V252" s="77">
        <f t="shared" si="57"/>
        <v>0</v>
      </c>
      <c r="W252" s="78">
        <f t="shared" si="61"/>
        <v>4</v>
      </c>
      <c r="X252" s="79">
        <f t="shared" si="62"/>
        <v>4</v>
      </c>
      <c r="Z252" s="205">
        <f>IFERROR(VLOOKUP(A252,'[1]КС-2 (3)'!$B$35:$H$105,5,0),0)</f>
        <v>0</v>
      </c>
      <c r="AA252" s="204">
        <f t="shared" si="58"/>
        <v>0</v>
      </c>
    </row>
    <row r="253" spans="1:27" x14ac:dyDescent="0.3">
      <c r="A253" s="38" t="s">
        <v>327</v>
      </c>
      <c r="B253" s="3" t="s">
        <v>6</v>
      </c>
      <c r="C253" s="13" t="s">
        <v>12</v>
      </c>
      <c r="D253" s="128">
        <v>8</v>
      </c>
      <c r="E253" s="141"/>
      <c r="F253" s="65">
        <f t="shared" si="63"/>
        <v>8</v>
      </c>
      <c r="G253" s="111">
        <v>1</v>
      </c>
      <c r="H253" s="66">
        <f t="shared" si="64"/>
        <v>8</v>
      </c>
      <c r="I253" s="36">
        <v>30131</v>
      </c>
      <c r="J253" s="153">
        <f t="shared" si="65"/>
        <v>-30123</v>
      </c>
      <c r="K253" s="164"/>
      <c r="L253" s="75">
        <f t="shared" si="59"/>
        <v>0</v>
      </c>
      <c r="M253" s="164"/>
      <c r="N253" s="75">
        <f t="shared" si="60"/>
        <v>0</v>
      </c>
      <c r="O253" s="164"/>
      <c r="P253" s="75">
        <f t="shared" si="66"/>
        <v>0</v>
      </c>
      <c r="Q253" s="164"/>
      <c r="R253" s="75">
        <f t="shared" si="67"/>
        <v>0</v>
      </c>
      <c r="S253" s="225"/>
      <c r="T253" s="75">
        <f t="shared" si="67"/>
        <v>0</v>
      </c>
      <c r="U253" s="76">
        <f t="shared" si="56"/>
        <v>0</v>
      </c>
      <c r="V253" s="77">
        <f t="shared" si="57"/>
        <v>0</v>
      </c>
      <c r="W253" s="78">
        <f t="shared" si="61"/>
        <v>8</v>
      </c>
      <c r="X253" s="79">
        <f t="shared" si="62"/>
        <v>8</v>
      </c>
      <c r="Z253" s="205">
        <f>IFERROR(VLOOKUP(A253,'[1]КС-2 (3)'!$B$35:$H$105,5,0),0)</f>
        <v>0</v>
      </c>
      <c r="AA253" s="204">
        <f t="shared" si="58"/>
        <v>0</v>
      </c>
    </row>
    <row r="254" spans="1:27" x14ac:dyDescent="0.3">
      <c r="A254" s="38" t="s">
        <v>328</v>
      </c>
      <c r="B254" s="3" t="s">
        <v>29</v>
      </c>
      <c r="C254" s="13" t="s">
        <v>12</v>
      </c>
      <c r="D254" s="127">
        <v>51</v>
      </c>
      <c r="E254" s="141"/>
      <c r="F254" s="65">
        <f t="shared" si="63"/>
        <v>51</v>
      </c>
      <c r="G254" s="111">
        <v>1</v>
      </c>
      <c r="H254" s="66">
        <f t="shared" si="64"/>
        <v>51</v>
      </c>
      <c r="I254" s="36">
        <v>232306</v>
      </c>
      <c r="J254" s="153">
        <f t="shared" si="65"/>
        <v>-232255</v>
      </c>
      <c r="K254" s="164"/>
      <c r="L254" s="75">
        <f t="shared" si="59"/>
        <v>0</v>
      </c>
      <c r="M254" s="164"/>
      <c r="N254" s="75">
        <f t="shared" si="60"/>
        <v>0</v>
      </c>
      <c r="O254" s="164"/>
      <c r="P254" s="75">
        <f t="shared" si="66"/>
        <v>0</v>
      </c>
      <c r="Q254" s="164"/>
      <c r="R254" s="75">
        <f t="shared" si="67"/>
        <v>0</v>
      </c>
      <c r="S254" s="225"/>
      <c r="T254" s="75">
        <f t="shared" si="67"/>
        <v>0</v>
      </c>
      <c r="U254" s="76">
        <f t="shared" si="56"/>
        <v>0</v>
      </c>
      <c r="V254" s="77">
        <f t="shared" si="57"/>
        <v>0</v>
      </c>
      <c r="W254" s="78">
        <f t="shared" si="61"/>
        <v>51</v>
      </c>
      <c r="X254" s="79">
        <f t="shared" si="62"/>
        <v>51</v>
      </c>
      <c r="Z254" s="205">
        <f>IFERROR(VLOOKUP(A254,'[1]КС-2 (3)'!$B$35:$H$105,5,0),0)</f>
        <v>0</v>
      </c>
      <c r="AA254" s="204">
        <f t="shared" si="58"/>
        <v>0</v>
      </c>
    </row>
    <row r="255" spans="1:27" x14ac:dyDescent="0.3">
      <c r="A255" s="38" t="s">
        <v>329</v>
      </c>
      <c r="B255" s="3" t="s">
        <v>7</v>
      </c>
      <c r="C255" s="13" t="s">
        <v>12</v>
      </c>
      <c r="D255" s="127">
        <v>3</v>
      </c>
      <c r="E255" s="141"/>
      <c r="F255" s="65">
        <f t="shared" si="63"/>
        <v>3</v>
      </c>
      <c r="G255" s="111">
        <v>1</v>
      </c>
      <c r="H255" s="66">
        <f t="shared" si="64"/>
        <v>3</v>
      </c>
      <c r="I255" s="36">
        <v>15033</v>
      </c>
      <c r="J255" s="153">
        <f t="shared" si="65"/>
        <v>-15030</v>
      </c>
      <c r="K255" s="164"/>
      <c r="L255" s="75">
        <f t="shared" si="59"/>
        <v>0</v>
      </c>
      <c r="M255" s="164"/>
      <c r="N255" s="75">
        <f t="shared" si="60"/>
        <v>0</v>
      </c>
      <c r="O255" s="164"/>
      <c r="P255" s="75">
        <f t="shared" si="66"/>
        <v>0</v>
      </c>
      <c r="Q255" s="164"/>
      <c r="R255" s="75">
        <f t="shared" si="67"/>
        <v>0</v>
      </c>
      <c r="S255" s="225"/>
      <c r="T255" s="75">
        <f t="shared" si="67"/>
        <v>0</v>
      </c>
      <c r="U255" s="76">
        <f t="shared" si="56"/>
        <v>0</v>
      </c>
      <c r="V255" s="77">
        <f t="shared" si="57"/>
        <v>0</v>
      </c>
      <c r="W255" s="78">
        <f t="shared" si="61"/>
        <v>3</v>
      </c>
      <c r="X255" s="79">
        <f t="shared" si="62"/>
        <v>3</v>
      </c>
      <c r="Z255" s="205">
        <f>IFERROR(VLOOKUP(A255,'[1]КС-2 (3)'!$B$35:$H$105,5,0),0)</f>
        <v>0</v>
      </c>
      <c r="AA255" s="204">
        <f t="shared" si="58"/>
        <v>0</v>
      </c>
    </row>
    <row r="256" spans="1:27" x14ac:dyDescent="0.3">
      <c r="A256" s="38" t="s">
        <v>330</v>
      </c>
      <c r="B256" s="3" t="s">
        <v>30</v>
      </c>
      <c r="C256" s="13" t="s">
        <v>12</v>
      </c>
      <c r="D256" s="127">
        <v>30</v>
      </c>
      <c r="E256" s="141"/>
      <c r="F256" s="65">
        <f t="shared" si="63"/>
        <v>30</v>
      </c>
      <c r="G256" s="111">
        <v>1</v>
      </c>
      <c r="H256" s="66">
        <f t="shared" si="64"/>
        <v>30</v>
      </c>
      <c r="I256" s="36">
        <v>208224</v>
      </c>
      <c r="J256" s="153">
        <f t="shared" si="65"/>
        <v>-208194</v>
      </c>
      <c r="K256" s="164"/>
      <c r="L256" s="75">
        <f t="shared" si="59"/>
        <v>0</v>
      </c>
      <c r="M256" s="164"/>
      <c r="N256" s="75">
        <f t="shared" si="60"/>
        <v>0</v>
      </c>
      <c r="O256" s="164"/>
      <c r="P256" s="75">
        <f t="shared" si="66"/>
        <v>0</v>
      </c>
      <c r="Q256" s="164"/>
      <c r="R256" s="75">
        <f t="shared" si="67"/>
        <v>0</v>
      </c>
      <c r="S256" s="225"/>
      <c r="T256" s="75">
        <f t="shared" si="67"/>
        <v>0</v>
      </c>
      <c r="U256" s="76">
        <f t="shared" si="56"/>
        <v>0</v>
      </c>
      <c r="V256" s="77">
        <f t="shared" si="57"/>
        <v>0</v>
      </c>
      <c r="W256" s="78">
        <f t="shared" si="61"/>
        <v>30</v>
      </c>
      <c r="X256" s="79">
        <f t="shared" si="62"/>
        <v>30</v>
      </c>
      <c r="Z256" s="205">
        <f>IFERROR(VLOOKUP(A256,'[1]КС-2 (3)'!$B$35:$H$105,5,0),0)</f>
        <v>0</v>
      </c>
      <c r="AA256" s="204">
        <f t="shared" si="58"/>
        <v>0</v>
      </c>
    </row>
    <row r="257" spans="1:27" x14ac:dyDescent="0.3">
      <c r="A257" s="38" t="s">
        <v>331</v>
      </c>
      <c r="B257" s="3" t="s">
        <v>31</v>
      </c>
      <c r="C257" s="13" t="s">
        <v>12</v>
      </c>
      <c r="D257" s="127">
        <v>7</v>
      </c>
      <c r="E257" s="141"/>
      <c r="F257" s="65">
        <f t="shared" si="63"/>
        <v>7</v>
      </c>
      <c r="G257" s="111">
        <v>1</v>
      </c>
      <c r="H257" s="66">
        <f t="shared" si="64"/>
        <v>7</v>
      </c>
      <c r="I257" s="36">
        <v>53445</v>
      </c>
      <c r="J257" s="153">
        <f t="shared" si="65"/>
        <v>-53438</v>
      </c>
      <c r="K257" s="164"/>
      <c r="L257" s="75">
        <f t="shared" si="59"/>
        <v>0</v>
      </c>
      <c r="M257" s="164"/>
      <c r="N257" s="75">
        <f t="shared" si="60"/>
        <v>0</v>
      </c>
      <c r="O257" s="164"/>
      <c r="P257" s="75">
        <f t="shared" si="66"/>
        <v>0</v>
      </c>
      <c r="Q257" s="164"/>
      <c r="R257" s="75">
        <f t="shared" si="67"/>
        <v>0</v>
      </c>
      <c r="S257" s="225"/>
      <c r="T257" s="75">
        <f t="shared" si="67"/>
        <v>0</v>
      </c>
      <c r="U257" s="76">
        <f t="shared" si="56"/>
        <v>0</v>
      </c>
      <c r="V257" s="77">
        <f t="shared" si="57"/>
        <v>0</v>
      </c>
      <c r="W257" s="78">
        <f t="shared" si="61"/>
        <v>7</v>
      </c>
      <c r="X257" s="79">
        <f t="shared" si="62"/>
        <v>7</v>
      </c>
      <c r="Z257" s="205">
        <f>IFERROR(VLOOKUP(A257,'[1]КС-2 (3)'!$B$35:$H$105,5,0),0)</f>
        <v>0</v>
      </c>
      <c r="AA257" s="204">
        <f t="shared" si="58"/>
        <v>0</v>
      </c>
    </row>
    <row r="258" spans="1:27" x14ac:dyDescent="0.3">
      <c r="A258" s="38" t="s">
        <v>332</v>
      </c>
      <c r="B258" s="3" t="s">
        <v>431</v>
      </c>
      <c r="C258" s="13" t="s">
        <v>12</v>
      </c>
      <c r="D258" s="127">
        <v>6</v>
      </c>
      <c r="E258" s="141"/>
      <c r="F258" s="65">
        <f t="shared" si="63"/>
        <v>6</v>
      </c>
      <c r="G258" s="111">
        <v>1</v>
      </c>
      <c r="H258" s="66">
        <f t="shared" si="64"/>
        <v>6</v>
      </c>
      <c r="I258" s="36">
        <v>49974</v>
      </c>
      <c r="J258" s="153">
        <f t="shared" si="65"/>
        <v>-49968</v>
      </c>
      <c r="K258" s="164"/>
      <c r="L258" s="75">
        <f t="shared" si="59"/>
        <v>0</v>
      </c>
      <c r="M258" s="164"/>
      <c r="N258" s="75">
        <f t="shared" si="60"/>
        <v>0</v>
      </c>
      <c r="O258" s="164"/>
      <c r="P258" s="75">
        <f t="shared" si="66"/>
        <v>0</v>
      </c>
      <c r="Q258" s="164"/>
      <c r="R258" s="75">
        <f t="shared" si="67"/>
        <v>0</v>
      </c>
      <c r="S258" s="225"/>
      <c r="T258" s="75">
        <f t="shared" si="67"/>
        <v>0</v>
      </c>
      <c r="U258" s="76">
        <f t="shared" si="56"/>
        <v>0</v>
      </c>
      <c r="V258" s="77">
        <f t="shared" si="57"/>
        <v>0</v>
      </c>
      <c r="W258" s="78">
        <f t="shared" si="61"/>
        <v>6</v>
      </c>
      <c r="X258" s="79">
        <f t="shared" si="62"/>
        <v>6</v>
      </c>
      <c r="Z258" s="205">
        <f>IFERROR(VLOOKUP(A258,'[1]КС-2 (3)'!$B$35:$H$105,5,0),0)</f>
        <v>0</v>
      </c>
      <c r="AA258" s="204">
        <f t="shared" si="58"/>
        <v>0</v>
      </c>
    </row>
    <row r="259" spans="1:27" x14ac:dyDescent="0.3">
      <c r="A259" s="38" t="s">
        <v>333</v>
      </c>
      <c r="B259" s="3" t="s">
        <v>82</v>
      </c>
      <c r="C259" s="13" t="s">
        <v>12</v>
      </c>
      <c r="D259" s="127">
        <v>4</v>
      </c>
      <c r="E259" s="141"/>
      <c r="F259" s="65">
        <f t="shared" si="63"/>
        <v>4</v>
      </c>
      <c r="G259" s="111">
        <v>1</v>
      </c>
      <c r="H259" s="66">
        <f t="shared" si="64"/>
        <v>4</v>
      </c>
      <c r="I259" s="36">
        <v>36117</v>
      </c>
      <c r="J259" s="153">
        <f t="shared" si="65"/>
        <v>-36113</v>
      </c>
      <c r="K259" s="164"/>
      <c r="L259" s="75">
        <f t="shared" si="59"/>
        <v>0</v>
      </c>
      <c r="M259" s="164"/>
      <c r="N259" s="75">
        <f t="shared" si="60"/>
        <v>0</v>
      </c>
      <c r="O259" s="164"/>
      <c r="P259" s="75">
        <f t="shared" si="66"/>
        <v>0</v>
      </c>
      <c r="Q259" s="164"/>
      <c r="R259" s="75">
        <f t="shared" si="67"/>
        <v>0</v>
      </c>
      <c r="S259" s="225"/>
      <c r="T259" s="75">
        <f t="shared" si="67"/>
        <v>0</v>
      </c>
      <c r="U259" s="76">
        <f t="shared" si="56"/>
        <v>0</v>
      </c>
      <c r="V259" s="77">
        <f t="shared" si="57"/>
        <v>0</v>
      </c>
      <c r="W259" s="78">
        <f t="shared" si="61"/>
        <v>4</v>
      </c>
      <c r="X259" s="79">
        <f t="shared" si="62"/>
        <v>4</v>
      </c>
      <c r="Z259" s="205">
        <f>IFERROR(VLOOKUP(A259,'[1]КС-2 (3)'!$B$35:$H$105,5,0),0)</f>
        <v>0</v>
      </c>
      <c r="AA259" s="204">
        <f t="shared" si="58"/>
        <v>0</v>
      </c>
    </row>
    <row r="260" spans="1:27" x14ac:dyDescent="0.3">
      <c r="A260" s="38" t="s">
        <v>334</v>
      </c>
      <c r="B260" s="3" t="s">
        <v>84</v>
      </c>
      <c r="C260" s="13" t="s">
        <v>12</v>
      </c>
      <c r="D260" s="127">
        <v>2</v>
      </c>
      <c r="E260" s="141"/>
      <c r="F260" s="65">
        <f t="shared" si="63"/>
        <v>2</v>
      </c>
      <c r="G260" s="111">
        <v>1</v>
      </c>
      <c r="H260" s="66">
        <f t="shared" si="64"/>
        <v>2</v>
      </c>
      <c r="I260" s="36">
        <v>22573</v>
      </c>
      <c r="J260" s="153">
        <f t="shared" si="65"/>
        <v>-22571</v>
      </c>
      <c r="K260" s="164"/>
      <c r="L260" s="75">
        <f t="shared" si="59"/>
        <v>0</v>
      </c>
      <c r="M260" s="164"/>
      <c r="N260" s="75">
        <f t="shared" si="60"/>
        <v>0</v>
      </c>
      <c r="O260" s="164"/>
      <c r="P260" s="75">
        <f t="shared" si="66"/>
        <v>0</v>
      </c>
      <c r="Q260" s="164"/>
      <c r="R260" s="75">
        <f t="shared" si="67"/>
        <v>0</v>
      </c>
      <c r="S260" s="225"/>
      <c r="T260" s="75">
        <f t="shared" si="67"/>
        <v>0</v>
      </c>
      <c r="U260" s="76">
        <f t="shared" si="56"/>
        <v>0</v>
      </c>
      <c r="V260" s="77">
        <f t="shared" si="57"/>
        <v>0</v>
      </c>
      <c r="W260" s="78">
        <f t="shared" si="61"/>
        <v>2</v>
      </c>
      <c r="X260" s="79">
        <f t="shared" si="62"/>
        <v>2</v>
      </c>
      <c r="Z260" s="205">
        <f>IFERROR(VLOOKUP(A260,'[1]КС-2 (3)'!$B$35:$H$105,5,0),0)</f>
        <v>0</v>
      </c>
      <c r="AA260" s="204">
        <f t="shared" si="58"/>
        <v>0</v>
      </c>
    </row>
    <row r="261" spans="1:27" x14ac:dyDescent="0.3">
      <c r="A261" s="38" t="s">
        <v>335</v>
      </c>
      <c r="B261" s="3" t="s">
        <v>77</v>
      </c>
      <c r="C261" s="13" t="s">
        <v>12</v>
      </c>
      <c r="D261" s="127">
        <v>2</v>
      </c>
      <c r="E261" s="141"/>
      <c r="F261" s="65">
        <f t="shared" si="63"/>
        <v>2</v>
      </c>
      <c r="G261" s="111">
        <v>1</v>
      </c>
      <c r="H261" s="66">
        <f t="shared" si="64"/>
        <v>2</v>
      </c>
      <c r="I261" s="36">
        <v>24830</v>
      </c>
      <c r="J261" s="153">
        <f t="shared" si="65"/>
        <v>-24828</v>
      </c>
      <c r="K261" s="164"/>
      <c r="L261" s="75">
        <f t="shared" si="59"/>
        <v>0</v>
      </c>
      <c r="M261" s="164"/>
      <c r="N261" s="75">
        <f t="shared" si="60"/>
        <v>0</v>
      </c>
      <c r="O261" s="164"/>
      <c r="P261" s="75">
        <f t="shared" si="66"/>
        <v>0</v>
      </c>
      <c r="Q261" s="164"/>
      <c r="R261" s="75">
        <f t="shared" si="67"/>
        <v>0</v>
      </c>
      <c r="S261" s="225"/>
      <c r="T261" s="75">
        <f t="shared" si="67"/>
        <v>0</v>
      </c>
      <c r="U261" s="76">
        <f t="shared" si="56"/>
        <v>0</v>
      </c>
      <c r="V261" s="77">
        <f t="shared" si="57"/>
        <v>0</v>
      </c>
      <c r="W261" s="78">
        <f t="shared" si="61"/>
        <v>2</v>
      </c>
      <c r="X261" s="79">
        <f t="shared" si="62"/>
        <v>2</v>
      </c>
      <c r="Z261" s="205">
        <f>IFERROR(VLOOKUP(A261,'[1]КС-2 (3)'!$B$35:$H$105,5,0),0)</f>
        <v>0</v>
      </c>
      <c r="AA261" s="204">
        <f t="shared" si="58"/>
        <v>0</v>
      </c>
    </row>
    <row r="262" spans="1:27" x14ac:dyDescent="0.3">
      <c r="A262" s="38" t="s">
        <v>336</v>
      </c>
      <c r="B262" s="3" t="s">
        <v>134</v>
      </c>
      <c r="C262" s="13" t="s">
        <v>12</v>
      </c>
      <c r="D262" s="127">
        <v>6</v>
      </c>
      <c r="E262" s="141"/>
      <c r="F262" s="65">
        <f t="shared" si="63"/>
        <v>6</v>
      </c>
      <c r="G262" s="111">
        <v>1</v>
      </c>
      <c r="H262" s="66">
        <f t="shared" si="64"/>
        <v>6</v>
      </c>
      <c r="I262" s="36">
        <v>164163</v>
      </c>
      <c r="J262" s="153">
        <f t="shared" si="65"/>
        <v>-164157</v>
      </c>
      <c r="K262" s="164"/>
      <c r="L262" s="75">
        <f t="shared" si="59"/>
        <v>0</v>
      </c>
      <c r="M262" s="164"/>
      <c r="N262" s="75">
        <f t="shared" si="60"/>
        <v>0</v>
      </c>
      <c r="O262" s="164"/>
      <c r="P262" s="75">
        <f t="shared" si="66"/>
        <v>0</v>
      </c>
      <c r="Q262" s="164"/>
      <c r="R262" s="75">
        <f t="shared" si="67"/>
        <v>0</v>
      </c>
      <c r="S262" s="225"/>
      <c r="T262" s="75">
        <f t="shared" si="67"/>
        <v>0</v>
      </c>
      <c r="U262" s="76">
        <f t="shared" si="56"/>
        <v>0</v>
      </c>
      <c r="V262" s="77">
        <f t="shared" si="57"/>
        <v>0</v>
      </c>
      <c r="W262" s="78">
        <f t="shared" si="61"/>
        <v>6</v>
      </c>
      <c r="X262" s="79">
        <f t="shared" si="62"/>
        <v>6</v>
      </c>
      <c r="Z262" s="205">
        <f>IFERROR(VLOOKUP(A262,'[1]КС-2 (3)'!$B$35:$H$105,5,0),0)</f>
        <v>0</v>
      </c>
      <c r="AA262" s="204">
        <f t="shared" si="58"/>
        <v>0</v>
      </c>
    </row>
    <row r="263" spans="1:27" x14ac:dyDescent="0.3">
      <c r="A263" s="38" t="s">
        <v>337</v>
      </c>
      <c r="B263" s="3" t="s">
        <v>81</v>
      </c>
      <c r="C263" s="13" t="s">
        <v>12</v>
      </c>
      <c r="D263" s="127">
        <v>8</v>
      </c>
      <c r="E263" s="141"/>
      <c r="F263" s="65">
        <f t="shared" si="63"/>
        <v>8</v>
      </c>
      <c r="G263" s="111">
        <v>1</v>
      </c>
      <c r="H263" s="66">
        <f t="shared" si="64"/>
        <v>8</v>
      </c>
      <c r="I263" s="36">
        <v>218884</v>
      </c>
      <c r="J263" s="153">
        <f t="shared" si="65"/>
        <v>-218876</v>
      </c>
      <c r="K263" s="164"/>
      <c r="L263" s="75">
        <f t="shared" si="59"/>
        <v>0</v>
      </c>
      <c r="M263" s="164"/>
      <c r="N263" s="75">
        <f t="shared" si="60"/>
        <v>0</v>
      </c>
      <c r="O263" s="164"/>
      <c r="P263" s="75">
        <f t="shared" si="66"/>
        <v>0</v>
      </c>
      <c r="Q263" s="164"/>
      <c r="R263" s="75">
        <f t="shared" si="67"/>
        <v>0</v>
      </c>
      <c r="S263" s="225"/>
      <c r="T263" s="75">
        <f t="shared" si="67"/>
        <v>0</v>
      </c>
      <c r="U263" s="76">
        <f t="shared" si="56"/>
        <v>0</v>
      </c>
      <c r="V263" s="77">
        <f t="shared" si="57"/>
        <v>0</v>
      </c>
      <c r="W263" s="78">
        <f t="shared" si="61"/>
        <v>8</v>
      </c>
      <c r="X263" s="79">
        <f t="shared" si="62"/>
        <v>8</v>
      </c>
      <c r="Z263" s="205">
        <f>IFERROR(VLOOKUP(A263,'[1]КС-2 (3)'!$B$35:$H$105,5,0),0)</f>
        <v>0</v>
      </c>
      <c r="AA263" s="204">
        <f t="shared" si="58"/>
        <v>0</v>
      </c>
    </row>
    <row r="264" spans="1:27" x14ac:dyDescent="0.3">
      <c r="A264" s="38" t="s">
        <v>338</v>
      </c>
      <c r="B264" s="3" t="s">
        <v>27</v>
      </c>
      <c r="C264" s="13" t="s">
        <v>12</v>
      </c>
      <c r="D264" s="127">
        <v>21</v>
      </c>
      <c r="E264" s="141"/>
      <c r="F264" s="65">
        <f t="shared" si="63"/>
        <v>21</v>
      </c>
      <c r="G264" s="111">
        <v>1</v>
      </c>
      <c r="H264" s="66">
        <f t="shared" si="64"/>
        <v>21</v>
      </c>
      <c r="I264" s="36">
        <v>5211</v>
      </c>
      <c r="J264" s="153">
        <f t="shared" si="65"/>
        <v>-5190</v>
      </c>
      <c r="K264" s="164"/>
      <c r="L264" s="75">
        <f t="shared" si="59"/>
        <v>0</v>
      </c>
      <c r="M264" s="164"/>
      <c r="N264" s="75">
        <f t="shared" si="60"/>
        <v>0</v>
      </c>
      <c r="O264" s="164"/>
      <c r="P264" s="75">
        <f t="shared" si="66"/>
        <v>0</v>
      </c>
      <c r="Q264" s="164"/>
      <c r="R264" s="75">
        <f t="shared" si="67"/>
        <v>0</v>
      </c>
      <c r="S264" s="225"/>
      <c r="T264" s="75">
        <f t="shared" si="67"/>
        <v>0</v>
      </c>
      <c r="U264" s="76">
        <f t="shared" si="56"/>
        <v>0</v>
      </c>
      <c r="V264" s="77">
        <f t="shared" si="57"/>
        <v>0</v>
      </c>
      <c r="W264" s="78">
        <f t="shared" si="61"/>
        <v>21</v>
      </c>
      <c r="X264" s="79">
        <f t="shared" si="62"/>
        <v>21</v>
      </c>
      <c r="Z264" s="205">
        <f>IFERROR(VLOOKUP(A264,'[1]КС-2 (3)'!$B$35:$H$105,5,0),0)</f>
        <v>0</v>
      </c>
      <c r="AA264" s="204">
        <f t="shared" si="58"/>
        <v>0</v>
      </c>
    </row>
    <row r="265" spans="1:27" ht="27.6" x14ac:dyDescent="0.3">
      <c r="A265" s="38" t="s">
        <v>339</v>
      </c>
      <c r="B265" s="3" t="s">
        <v>136</v>
      </c>
      <c r="C265" s="13" t="s">
        <v>12</v>
      </c>
      <c r="D265" s="127">
        <v>1</v>
      </c>
      <c r="E265" s="141"/>
      <c r="F265" s="65">
        <f t="shared" si="63"/>
        <v>1</v>
      </c>
      <c r="G265" s="111">
        <v>1</v>
      </c>
      <c r="H265" s="66">
        <f t="shared" si="64"/>
        <v>1</v>
      </c>
      <c r="I265" s="36">
        <v>2500</v>
      </c>
      <c r="J265" s="153">
        <f t="shared" si="65"/>
        <v>-2499</v>
      </c>
      <c r="K265" s="164"/>
      <c r="L265" s="75">
        <f t="shared" si="59"/>
        <v>0</v>
      </c>
      <c r="M265" s="164"/>
      <c r="N265" s="75">
        <f t="shared" si="60"/>
        <v>0</v>
      </c>
      <c r="O265" s="164"/>
      <c r="P265" s="75">
        <f t="shared" si="66"/>
        <v>0</v>
      </c>
      <c r="Q265" s="164"/>
      <c r="R265" s="75">
        <f t="shared" si="67"/>
        <v>0</v>
      </c>
      <c r="S265" s="225"/>
      <c r="T265" s="75">
        <f t="shared" si="67"/>
        <v>0</v>
      </c>
      <c r="U265" s="76">
        <f t="shared" si="56"/>
        <v>0</v>
      </c>
      <c r="V265" s="77">
        <f t="shared" si="57"/>
        <v>0</v>
      </c>
      <c r="W265" s="78">
        <f t="shared" si="61"/>
        <v>1</v>
      </c>
      <c r="X265" s="79">
        <f t="shared" si="62"/>
        <v>1</v>
      </c>
      <c r="Z265" s="205">
        <f>IFERROR(VLOOKUP(A265,'[1]КС-2 (3)'!$B$35:$H$105,5,0),0)</f>
        <v>0</v>
      </c>
      <c r="AA265" s="204">
        <f t="shared" si="58"/>
        <v>0</v>
      </c>
    </row>
    <row r="266" spans="1:27" ht="27.6" x14ac:dyDescent="0.3">
      <c r="A266" s="38" t="s">
        <v>340</v>
      </c>
      <c r="B266" s="3" t="s">
        <v>94</v>
      </c>
      <c r="C266" s="13" t="s">
        <v>12</v>
      </c>
      <c r="D266" s="127">
        <v>1</v>
      </c>
      <c r="E266" s="141"/>
      <c r="F266" s="65">
        <f t="shared" si="63"/>
        <v>1</v>
      </c>
      <c r="G266" s="111">
        <v>1</v>
      </c>
      <c r="H266" s="66">
        <f t="shared" si="64"/>
        <v>1</v>
      </c>
      <c r="I266" s="36">
        <v>2500</v>
      </c>
      <c r="J266" s="153">
        <f t="shared" si="65"/>
        <v>-2499</v>
      </c>
      <c r="K266" s="164"/>
      <c r="L266" s="75">
        <f t="shared" si="59"/>
        <v>0</v>
      </c>
      <c r="M266" s="164"/>
      <c r="N266" s="75">
        <f t="shared" si="60"/>
        <v>0</v>
      </c>
      <c r="O266" s="164"/>
      <c r="P266" s="75">
        <f t="shared" si="66"/>
        <v>0</v>
      </c>
      <c r="Q266" s="164"/>
      <c r="R266" s="75">
        <f t="shared" si="67"/>
        <v>0</v>
      </c>
      <c r="S266" s="225"/>
      <c r="T266" s="75">
        <f t="shared" si="67"/>
        <v>0</v>
      </c>
      <c r="U266" s="76">
        <f t="shared" ref="U266:U329" si="68">K266+M266+O266+Q266+S266</f>
        <v>0</v>
      </c>
      <c r="V266" s="77">
        <f t="shared" ref="V266:V329" si="69">L266+N266+P266+R266+T266</f>
        <v>0</v>
      </c>
      <c r="W266" s="78">
        <f t="shared" si="61"/>
        <v>1</v>
      </c>
      <c r="X266" s="79">
        <f t="shared" si="62"/>
        <v>1</v>
      </c>
      <c r="Z266" s="205">
        <f>IFERROR(VLOOKUP(A266,'[1]КС-2 (3)'!$B$35:$H$105,5,0),0)</f>
        <v>0</v>
      </c>
      <c r="AA266" s="204">
        <f t="shared" si="58"/>
        <v>0</v>
      </c>
    </row>
    <row r="267" spans="1:27" ht="27.6" x14ac:dyDescent="0.3">
      <c r="A267" s="38" t="s">
        <v>341</v>
      </c>
      <c r="B267" s="3" t="s">
        <v>96</v>
      </c>
      <c r="C267" s="13" t="s">
        <v>12</v>
      </c>
      <c r="D267" s="127">
        <v>1</v>
      </c>
      <c r="E267" s="141"/>
      <c r="F267" s="65">
        <f t="shared" si="63"/>
        <v>1</v>
      </c>
      <c r="G267" s="111">
        <v>1</v>
      </c>
      <c r="H267" s="66">
        <f t="shared" si="64"/>
        <v>1</v>
      </c>
      <c r="I267" s="36">
        <v>2500</v>
      </c>
      <c r="J267" s="153">
        <f t="shared" si="65"/>
        <v>-2499</v>
      </c>
      <c r="K267" s="164"/>
      <c r="L267" s="75">
        <f t="shared" si="59"/>
        <v>0</v>
      </c>
      <c r="M267" s="164"/>
      <c r="N267" s="75">
        <f t="shared" si="60"/>
        <v>0</v>
      </c>
      <c r="O267" s="164"/>
      <c r="P267" s="75">
        <f t="shared" si="66"/>
        <v>0</v>
      </c>
      <c r="Q267" s="164"/>
      <c r="R267" s="75">
        <f t="shared" si="67"/>
        <v>0</v>
      </c>
      <c r="S267" s="225"/>
      <c r="T267" s="75">
        <f t="shared" si="67"/>
        <v>0</v>
      </c>
      <c r="U267" s="76">
        <f t="shared" si="68"/>
        <v>0</v>
      </c>
      <c r="V267" s="77">
        <f t="shared" si="69"/>
        <v>0</v>
      </c>
      <c r="W267" s="78">
        <f t="shared" si="61"/>
        <v>1</v>
      </c>
      <c r="X267" s="79">
        <f t="shared" si="62"/>
        <v>1</v>
      </c>
      <c r="Z267" s="205">
        <f>IFERROR(VLOOKUP(A267,'[1]КС-2 (3)'!$B$35:$H$105,5,0),0)</f>
        <v>0</v>
      </c>
      <c r="AA267" s="204">
        <f t="shared" si="58"/>
        <v>0</v>
      </c>
    </row>
    <row r="268" spans="1:27" ht="27.6" x14ac:dyDescent="0.3">
      <c r="A268" s="38" t="s">
        <v>342</v>
      </c>
      <c r="B268" s="41" t="s">
        <v>135</v>
      </c>
      <c r="C268" s="13" t="s">
        <v>12</v>
      </c>
      <c r="D268" s="128">
        <v>1</v>
      </c>
      <c r="E268" s="141"/>
      <c r="F268" s="65">
        <f t="shared" si="63"/>
        <v>1</v>
      </c>
      <c r="G268" s="111">
        <v>1</v>
      </c>
      <c r="H268" s="66">
        <f t="shared" si="64"/>
        <v>1</v>
      </c>
      <c r="I268" s="36">
        <v>2500</v>
      </c>
      <c r="J268" s="153">
        <f t="shared" si="65"/>
        <v>-2499</v>
      </c>
      <c r="K268" s="164"/>
      <c r="L268" s="75">
        <f t="shared" si="59"/>
        <v>0</v>
      </c>
      <c r="M268" s="164"/>
      <c r="N268" s="75">
        <f t="shared" si="60"/>
        <v>0</v>
      </c>
      <c r="O268" s="164"/>
      <c r="P268" s="75">
        <f t="shared" si="66"/>
        <v>0</v>
      </c>
      <c r="Q268" s="164"/>
      <c r="R268" s="75">
        <f t="shared" si="67"/>
        <v>0</v>
      </c>
      <c r="S268" s="225"/>
      <c r="T268" s="75">
        <f t="shared" si="67"/>
        <v>0</v>
      </c>
      <c r="U268" s="76">
        <f t="shared" si="68"/>
        <v>0</v>
      </c>
      <c r="V268" s="77">
        <f t="shared" si="69"/>
        <v>0</v>
      </c>
      <c r="W268" s="78">
        <f t="shared" si="61"/>
        <v>1</v>
      </c>
      <c r="X268" s="79">
        <f t="shared" si="62"/>
        <v>1</v>
      </c>
      <c r="Z268" s="205">
        <f>IFERROR(VLOOKUP(A268,'[1]КС-2 (3)'!$B$35:$H$105,5,0),0)</f>
        <v>0</v>
      </c>
      <c r="AA268" s="204">
        <f t="shared" si="58"/>
        <v>0</v>
      </c>
    </row>
    <row r="269" spans="1:27" ht="28.2" x14ac:dyDescent="0.3">
      <c r="A269" s="38" t="s">
        <v>343</v>
      </c>
      <c r="B269" s="20" t="s">
        <v>99</v>
      </c>
      <c r="C269" s="13" t="s">
        <v>12</v>
      </c>
      <c r="D269" s="127">
        <v>8</v>
      </c>
      <c r="E269" s="141"/>
      <c r="F269" s="65">
        <f t="shared" si="63"/>
        <v>8</v>
      </c>
      <c r="G269" s="111">
        <v>1</v>
      </c>
      <c r="H269" s="66">
        <f t="shared" si="64"/>
        <v>8</v>
      </c>
      <c r="I269" s="36">
        <v>63794</v>
      </c>
      <c r="J269" s="153">
        <f t="shared" si="65"/>
        <v>-63786</v>
      </c>
      <c r="K269" s="164"/>
      <c r="L269" s="75">
        <f t="shared" si="59"/>
        <v>0</v>
      </c>
      <c r="M269" s="164"/>
      <c r="N269" s="75">
        <f t="shared" si="60"/>
        <v>0</v>
      </c>
      <c r="O269" s="164"/>
      <c r="P269" s="75">
        <f t="shared" si="66"/>
        <v>0</v>
      </c>
      <c r="Q269" s="164"/>
      <c r="R269" s="75">
        <f t="shared" si="67"/>
        <v>0</v>
      </c>
      <c r="S269" s="225"/>
      <c r="T269" s="75">
        <f t="shared" si="67"/>
        <v>0</v>
      </c>
      <c r="U269" s="76">
        <f t="shared" si="68"/>
        <v>0</v>
      </c>
      <c r="V269" s="77">
        <f t="shared" si="69"/>
        <v>0</v>
      </c>
      <c r="W269" s="78">
        <f t="shared" si="61"/>
        <v>8</v>
      </c>
      <c r="X269" s="79">
        <f t="shared" si="62"/>
        <v>8</v>
      </c>
      <c r="Z269" s="205">
        <f>IFERROR(VLOOKUP(A269,'[1]КС-2 (3)'!$B$35:$H$105,5,0),0)</f>
        <v>0</v>
      </c>
      <c r="AA269" s="204">
        <f t="shared" si="58"/>
        <v>0</v>
      </c>
    </row>
    <row r="270" spans="1:27" ht="28.2" x14ac:dyDescent="0.3">
      <c r="A270" s="38" t="s">
        <v>344</v>
      </c>
      <c r="B270" s="20" t="s">
        <v>52</v>
      </c>
      <c r="C270" s="13" t="s">
        <v>12</v>
      </c>
      <c r="D270" s="127">
        <v>3</v>
      </c>
      <c r="E270" s="141"/>
      <c r="F270" s="65">
        <f t="shared" si="63"/>
        <v>3</v>
      </c>
      <c r="G270" s="111">
        <v>1</v>
      </c>
      <c r="H270" s="66">
        <f t="shared" si="64"/>
        <v>3</v>
      </c>
      <c r="I270" s="36">
        <v>9316</v>
      </c>
      <c r="J270" s="153">
        <f t="shared" si="65"/>
        <v>-9313</v>
      </c>
      <c r="K270" s="164"/>
      <c r="L270" s="75">
        <f t="shared" si="59"/>
        <v>0</v>
      </c>
      <c r="M270" s="164"/>
      <c r="N270" s="75">
        <f t="shared" si="60"/>
        <v>0</v>
      </c>
      <c r="O270" s="164"/>
      <c r="P270" s="75">
        <f t="shared" si="66"/>
        <v>0</v>
      </c>
      <c r="Q270" s="164"/>
      <c r="R270" s="75">
        <f t="shared" si="67"/>
        <v>0</v>
      </c>
      <c r="S270" s="225"/>
      <c r="T270" s="75">
        <f t="shared" si="67"/>
        <v>0</v>
      </c>
      <c r="U270" s="76">
        <f t="shared" si="68"/>
        <v>0</v>
      </c>
      <c r="V270" s="77">
        <f t="shared" si="69"/>
        <v>0</v>
      </c>
      <c r="W270" s="78">
        <f t="shared" si="61"/>
        <v>3</v>
      </c>
      <c r="X270" s="79">
        <f t="shared" si="62"/>
        <v>3</v>
      </c>
      <c r="Z270" s="205">
        <f>IFERROR(VLOOKUP(A270,'[1]КС-2 (3)'!$B$35:$H$105,5,0),0)</f>
        <v>0</v>
      </c>
      <c r="AA270" s="204">
        <f t="shared" ref="AA270:AA336" si="70">Z270-O270</f>
        <v>0</v>
      </c>
    </row>
    <row r="271" spans="1:27" ht="28.2" x14ac:dyDescent="0.3">
      <c r="A271" s="38" t="s">
        <v>345</v>
      </c>
      <c r="B271" s="20" t="s">
        <v>51</v>
      </c>
      <c r="C271" s="13" t="s">
        <v>12</v>
      </c>
      <c r="D271" s="127">
        <v>4</v>
      </c>
      <c r="E271" s="141"/>
      <c r="F271" s="65">
        <f t="shared" si="63"/>
        <v>4</v>
      </c>
      <c r="G271" s="111">
        <v>1</v>
      </c>
      <c r="H271" s="66">
        <f t="shared" si="64"/>
        <v>4</v>
      </c>
      <c r="I271" s="36">
        <v>12421</v>
      </c>
      <c r="J271" s="153">
        <f t="shared" si="65"/>
        <v>-12417</v>
      </c>
      <c r="K271" s="164"/>
      <c r="L271" s="75">
        <f t="shared" si="59"/>
        <v>0</v>
      </c>
      <c r="M271" s="164"/>
      <c r="N271" s="75">
        <f t="shared" si="60"/>
        <v>0</v>
      </c>
      <c r="O271" s="164"/>
      <c r="P271" s="75">
        <f t="shared" si="66"/>
        <v>0</v>
      </c>
      <c r="Q271" s="164"/>
      <c r="R271" s="75">
        <f t="shared" si="67"/>
        <v>0</v>
      </c>
      <c r="S271" s="225"/>
      <c r="T271" s="75">
        <f t="shared" si="67"/>
        <v>0</v>
      </c>
      <c r="U271" s="76">
        <f t="shared" si="68"/>
        <v>0</v>
      </c>
      <c r="V271" s="77">
        <f t="shared" si="69"/>
        <v>0</v>
      </c>
      <c r="W271" s="78">
        <f t="shared" si="61"/>
        <v>4</v>
      </c>
      <c r="X271" s="79">
        <f t="shared" si="62"/>
        <v>4</v>
      </c>
      <c r="Z271" s="205">
        <f>IFERROR(VLOOKUP(A271,'[1]КС-2 (3)'!$B$35:$H$105,5,0),0)</f>
        <v>0</v>
      </c>
      <c r="AA271" s="204">
        <f t="shared" si="70"/>
        <v>0</v>
      </c>
    </row>
    <row r="272" spans="1:27" ht="28.2" x14ac:dyDescent="0.3">
      <c r="A272" s="38" t="s">
        <v>346</v>
      </c>
      <c r="B272" s="20" t="s">
        <v>53</v>
      </c>
      <c r="C272" s="13" t="s">
        <v>12</v>
      </c>
      <c r="D272" s="127">
        <v>1</v>
      </c>
      <c r="E272" s="141"/>
      <c r="F272" s="65">
        <f t="shared" si="63"/>
        <v>1</v>
      </c>
      <c r="G272" s="111">
        <v>1</v>
      </c>
      <c r="H272" s="66">
        <f t="shared" si="64"/>
        <v>1</v>
      </c>
      <c r="I272" s="36">
        <v>2500</v>
      </c>
      <c r="J272" s="153">
        <f t="shared" si="65"/>
        <v>-2499</v>
      </c>
      <c r="K272" s="164"/>
      <c r="L272" s="75">
        <f t="shared" si="59"/>
        <v>0</v>
      </c>
      <c r="M272" s="164"/>
      <c r="N272" s="75">
        <f t="shared" si="60"/>
        <v>0</v>
      </c>
      <c r="O272" s="164"/>
      <c r="P272" s="75">
        <f t="shared" si="66"/>
        <v>0</v>
      </c>
      <c r="Q272" s="164"/>
      <c r="R272" s="75">
        <f t="shared" si="67"/>
        <v>0</v>
      </c>
      <c r="S272" s="225"/>
      <c r="T272" s="75">
        <f t="shared" si="67"/>
        <v>0</v>
      </c>
      <c r="U272" s="76">
        <f t="shared" si="68"/>
        <v>0</v>
      </c>
      <c r="V272" s="77">
        <f t="shared" si="69"/>
        <v>0</v>
      </c>
      <c r="W272" s="78">
        <f t="shared" si="61"/>
        <v>1</v>
      </c>
      <c r="X272" s="79">
        <f t="shared" si="62"/>
        <v>1</v>
      </c>
      <c r="Z272" s="205">
        <f>IFERROR(VLOOKUP(A272,'[1]КС-2 (3)'!$B$35:$H$105,5,0),0)</f>
        <v>0</v>
      </c>
      <c r="AA272" s="204">
        <f t="shared" si="70"/>
        <v>0</v>
      </c>
    </row>
    <row r="273" spans="1:27" ht="28.2" x14ac:dyDescent="0.3">
      <c r="A273" s="38" t="s">
        <v>347</v>
      </c>
      <c r="B273" s="20" t="s">
        <v>56</v>
      </c>
      <c r="C273" s="13" t="s">
        <v>12</v>
      </c>
      <c r="D273" s="127">
        <v>1</v>
      </c>
      <c r="E273" s="141"/>
      <c r="F273" s="65">
        <f t="shared" si="63"/>
        <v>1</v>
      </c>
      <c r="G273" s="111">
        <v>1</v>
      </c>
      <c r="H273" s="66">
        <f t="shared" si="64"/>
        <v>1</v>
      </c>
      <c r="I273" s="36">
        <v>2500</v>
      </c>
      <c r="J273" s="153">
        <f t="shared" si="65"/>
        <v>-2499</v>
      </c>
      <c r="K273" s="164"/>
      <c r="L273" s="75">
        <f t="shared" si="59"/>
        <v>0</v>
      </c>
      <c r="M273" s="164"/>
      <c r="N273" s="75">
        <f t="shared" si="60"/>
        <v>0</v>
      </c>
      <c r="O273" s="164"/>
      <c r="P273" s="75">
        <f t="shared" si="66"/>
        <v>0</v>
      </c>
      <c r="Q273" s="164"/>
      <c r="R273" s="75">
        <f t="shared" si="67"/>
        <v>0</v>
      </c>
      <c r="S273" s="225"/>
      <c r="T273" s="75">
        <f t="shared" si="67"/>
        <v>0</v>
      </c>
      <c r="U273" s="76">
        <f t="shared" si="68"/>
        <v>0</v>
      </c>
      <c r="V273" s="77">
        <f t="shared" si="69"/>
        <v>0</v>
      </c>
      <c r="W273" s="78">
        <f t="shared" si="61"/>
        <v>1</v>
      </c>
      <c r="X273" s="79">
        <f t="shared" si="62"/>
        <v>1</v>
      </c>
      <c r="Z273" s="205">
        <f>IFERROR(VLOOKUP(A273,'[1]КС-2 (3)'!$B$35:$H$105,5,0),0)</f>
        <v>0</v>
      </c>
      <c r="AA273" s="204">
        <f t="shared" si="70"/>
        <v>0</v>
      </c>
    </row>
    <row r="274" spans="1:27" ht="28.2" x14ac:dyDescent="0.3">
      <c r="A274" s="38" t="s">
        <v>348</v>
      </c>
      <c r="B274" s="20" t="s">
        <v>443</v>
      </c>
      <c r="C274" s="13" t="s">
        <v>12</v>
      </c>
      <c r="D274" s="127">
        <v>3</v>
      </c>
      <c r="E274" s="141"/>
      <c r="F274" s="65">
        <f t="shared" si="63"/>
        <v>3</v>
      </c>
      <c r="G274" s="111">
        <v>1</v>
      </c>
      <c r="H274" s="66">
        <f t="shared" si="64"/>
        <v>3</v>
      </c>
      <c r="I274" s="36">
        <v>7170</v>
      </c>
      <c r="J274" s="153">
        <f t="shared" si="65"/>
        <v>-7167</v>
      </c>
      <c r="K274" s="164"/>
      <c r="L274" s="75">
        <f t="shared" si="59"/>
        <v>0</v>
      </c>
      <c r="M274" s="164"/>
      <c r="N274" s="75">
        <f t="shared" si="60"/>
        <v>0</v>
      </c>
      <c r="O274" s="164"/>
      <c r="P274" s="75">
        <f t="shared" si="66"/>
        <v>0</v>
      </c>
      <c r="Q274" s="164"/>
      <c r="R274" s="75">
        <f t="shared" si="67"/>
        <v>0</v>
      </c>
      <c r="S274" s="225"/>
      <c r="T274" s="75">
        <f t="shared" si="67"/>
        <v>0</v>
      </c>
      <c r="U274" s="76">
        <f t="shared" si="68"/>
        <v>0</v>
      </c>
      <c r="V274" s="77">
        <f t="shared" si="69"/>
        <v>0</v>
      </c>
      <c r="W274" s="78">
        <f t="shared" si="61"/>
        <v>3</v>
      </c>
      <c r="X274" s="79">
        <f t="shared" si="62"/>
        <v>3</v>
      </c>
      <c r="Z274" s="205">
        <f>IFERROR(VLOOKUP(A274,'[1]КС-2 (3)'!$B$35:$H$105,5,0),0)</f>
        <v>0</v>
      </c>
      <c r="AA274" s="204">
        <f t="shared" si="70"/>
        <v>0</v>
      </c>
    </row>
    <row r="275" spans="1:27" ht="28.2" x14ac:dyDescent="0.3">
      <c r="A275" s="38" t="s">
        <v>349</v>
      </c>
      <c r="B275" s="20" t="s">
        <v>57</v>
      </c>
      <c r="C275" s="13" t="s">
        <v>12</v>
      </c>
      <c r="D275" s="127">
        <v>9</v>
      </c>
      <c r="E275" s="141"/>
      <c r="F275" s="65">
        <f t="shared" si="63"/>
        <v>9</v>
      </c>
      <c r="G275" s="111">
        <v>1</v>
      </c>
      <c r="H275" s="66">
        <f t="shared" si="64"/>
        <v>9</v>
      </c>
      <c r="I275" s="36">
        <v>25875</v>
      </c>
      <c r="J275" s="153">
        <f t="shared" si="65"/>
        <v>-25866</v>
      </c>
      <c r="K275" s="164"/>
      <c r="L275" s="75">
        <f t="shared" si="59"/>
        <v>0</v>
      </c>
      <c r="M275" s="164"/>
      <c r="N275" s="75">
        <f t="shared" si="60"/>
        <v>0</v>
      </c>
      <c r="O275" s="164"/>
      <c r="P275" s="75">
        <f t="shared" si="66"/>
        <v>0</v>
      </c>
      <c r="Q275" s="164"/>
      <c r="R275" s="75">
        <f t="shared" si="67"/>
        <v>0</v>
      </c>
      <c r="S275" s="225"/>
      <c r="T275" s="75">
        <f t="shared" si="67"/>
        <v>0</v>
      </c>
      <c r="U275" s="76">
        <f t="shared" si="68"/>
        <v>0</v>
      </c>
      <c r="V275" s="77">
        <f t="shared" si="69"/>
        <v>0</v>
      </c>
      <c r="W275" s="78">
        <f t="shared" si="61"/>
        <v>9</v>
      </c>
      <c r="X275" s="79">
        <f t="shared" si="62"/>
        <v>9</v>
      </c>
      <c r="Z275" s="205">
        <f>IFERROR(VLOOKUP(A275,'[1]КС-2 (3)'!$B$35:$H$105,5,0),0)</f>
        <v>0</v>
      </c>
      <c r="AA275" s="204">
        <f t="shared" si="70"/>
        <v>0</v>
      </c>
    </row>
    <row r="276" spans="1:27" ht="28.2" x14ac:dyDescent="0.3">
      <c r="A276" s="38" t="s">
        <v>350</v>
      </c>
      <c r="B276" s="20" t="s">
        <v>103</v>
      </c>
      <c r="C276" s="13" t="s">
        <v>12</v>
      </c>
      <c r="D276" s="127">
        <v>1</v>
      </c>
      <c r="E276" s="141"/>
      <c r="F276" s="65">
        <f t="shared" si="63"/>
        <v>1</v>
      </c>
      <c r="G276" s="111">
        <v>1</v>
      </c>
      <c r="H276" s="66">
        <f t="shared" si="64"/>
        <v>1</v>
      </c>
      <c r="I276" s="36">
        <v>2875</v>
      </c>
      <c r="J276" s="153">
        <f t="shared" si="65"/>
        <v>-2874</v>
      </c>
      <c r="K276" s="164"/>
      <c r="L276" s="75">
        <f t="shared" si="59"/>
        <v>0</v>
      </c>
      <c r="M276" s="164"/>
      <c r="N276" s="75">
        <f t="shared" si="60"/>
        <v>0</v>
      </c>
      <c r="O276" s="164"/>
      <c r="P276" s="75">
        <f t="shared" si="66"/>
        <v>0</v>
      </c>
      <c r="Q276" s="164"/>
      <c r="R276" s="75">
        <f t="shared" si="67"/>
        <v>0</v>
      </c>
      <c r="S276" s="225"/>
      <c r="T276" s="75">
        <f t="shared" si="67"/>
        <v>0</v>
      </c>
      <c r="U276" s="76">
        <f t="shared" si="68"/>
        <v>0</v>
      </c>
      <c r="V276" s="77">
        <f t="shared" si="69"/>
        <v>0</v>
      </c>
      <c r="W276" s="78">
        <f t="shared" si="61"/>
        <v>1</v>
      </c>
      <c r="X276" s="79">
        <f t="shared" si="62"/>
        <v>1</v>
      </c>
      <c r="Z276" s="205">
        <f>IFERROR(VLOOKUP(A276,'[1]КС-2 (3)'!$B$35:$H$105,5,0),0)</f>
        <v>0</v>
      </c>
      <c r="AA276" s="204">
        <f t="shared" si="70"/>
        <v>0</v>
      </c>
    </row>
    <row r="277" spans="1:27" ht="28.2" x14ac:dyDescent="0.3">
      <c r="A277" s="38" t="s">
        <v>351</v>
      </c>
      <c r="B277" s="20" t="s">
        <v>58</v>
      </c>
      <c r="C277" s="13" t="s">
        <v>12</v>
      </c>
      <c r="D277" s="127">
        <v>35</v>
      </c>
      <c r="E277" s="141"/>
      <c r="F277" s="65">
        <f t="shared" si="63"/>
        <v>35</v>
      </c>
      <c r="G277" s="111">
        <v>1</v>
      </c>
      <c r="H277" s="66">
        <f t="shared" si="64"/>
        <v>35</v>
      </c>
      <c r="I277" s="36">
        <v>100624</v>
      </c>
      <c r="J277" s="153">
        <f t="shared" si="65"/>
        <v>-100589</v>
      </c>
      <c r="K277" s="164"/>
      <c r="L277" s="75">
        <f t="shared" si="59"/>
        <v>0</v>
      </c>
      <c r="M277" s="164"/>
      <c r="N277" s="75">
        <f t="shared" si="60"/>
        <v>0</v>
      </c>
      <c r="O277" s="164"/>
      <c r="P277" s="75">
        <f t="shared" si="66"/>
        <v>0</v>
      </c>
      <c r="Q277" s="164"/>
      <c r="R277" s="75">
        <f t="shared" si="67"/>
        <v>0</v>
      </c>
      <c r="S277" s="225"/>
      <c r="T277" s="75">
        <f t="shared" si="67"/>
        <v>0</v>
      </c>
      <c r="U277" s="76">
        <f t="shared" si="68"/>
        <v>0</v>
      </c>
      <c r="V277" s="77">
        <f t="shared" si="69"/>
        <v>0</v>
      </c>
      <c r="W277" s="78">
        <f t="shared" si="61"/>
        <v>35</v>
      </c>
      <c r="X277" s="79">
        <f t="shared" si="62"/>
        <v>35</v>
      </c>
      <c r="Z277" s="205">
        <f>IFERROR(VLOOKUP(A277,'[1]КС-2 (3)'!$B$35:$H$105,5,0),0)</f>
        <v>0</v>
      </c>
      <c r="AA277" s="204">
        <f t="shared" si="70"/>
        <v>0</v>
      </c>
    </row>
    <row r="278" spans="1:27" ht="28.2" x14ac:dyDescent="0.3">
      <c r="A278" s="38" t="s">
        <v>352</v>
      </c>
      <c r="B278" s="20" t="s">
        <v>59</v>
      </c>
      <c r="C278" s="13" t="s">
        <v>12</v>
      </c>
      <c r="D278" s="127">
        <v>13</v>
      </c>
      <c r="E278" s="141"/>
      <c r="F278" s="65">
        <f t="shared" si="63"/>
        <v>13</v>
      </c>
      <c r="G278" s="111">
        <v>1</v>
      </c>
      <c r="H278" s="66">
        <f t="shared" si="64"/>
        <v>13</v>
      </c>
      <c r="I278" s="36">
        <v>37374</v>
      </c>
      <c r="J278" s="153">
        <f t="shared" si="65"/>
        <v>-37361</v>
      </c>
      <c r="K278" s="164"/>
      <c r="L278" s="75">
        <f t="shared" si="59"/>
        <v>0</v>
      </c>
      <c r="M278" s="164"/>
      <c r="N278" s="75">
        <f t="shared" si="60"/>
        <v>0</v>
      </c>
      <c r="O278" s="164"/>
      <c r="P278" s="75">
        <f t="shared" si="66"/>
        <v>0</v>
      </c>
      <c r="Q278" s="164"/>
      <c r="R278" s="75">
        <f t="shared" si="67"/>
        <v>0</v>
      </c>
      <c r="S278" s="225"/>
      <c r="T278" s="75">
        <f t="shared" si="67"/>
        <v>0</v>
      </c>
      <c r="U278" s="76">
        <f t="shared" si="68"/>
        <v>0</v>
      </c>
      <c r="V278" s="77">
        <f t="shared" si="69"/>
        <v>0</v>
      </c>
      <c r="W278" s="78">
        <f t="shared" si="61"/>
        <v>13</v>
      </c>
      <c r="X278" s="79">
        <f t="shared" si="62"/>
        <v>13</v>
      </c>
      <c r="Z278" s="205">
        <f>IFERROR(VLOOKUP(A278,'[1]КС-2 (3)'!$B$35:$H$105,5,0),0)</f>
        <v>0</v>
      </c>
      <c r="AA278" s="204">
        <f t="shared" si="70"/>
        <v>0</v>
      </c>
    </row>
    <row r="279" spans="1:27" ht="28.2" x14ac:dyDescent="0.3">
      <c r="A279" s="38" t="s">
        <v>353</v>
      </c>
      <c r="B279" s="20" t="s">
        <v>61</v>
      </c>
      <c r="C279" s="13" t="s">
        <v>12</v>
      </c>
      <c r="D279" s="127">
        <v>2</v>
      </c>
      <c r="E279" s="141"/>
      <c r="F279" s="65">
        <f t="shared" si="63"/>
        <v>2</v>
      </c>
      <c r="G279" s="111">
        <v>1</v>
      </c>
      <c r="H279" s="66">
        <f t="shared" si="64"/>
        <v>2</v>
      </c>
      <c r="I279" s="36">
        <v>5752</v>
      </c>
      <c r="J279" s="153">
        <f t="shared" si="65"/>
        <v>-5750</v>
      </c>
      <c r="K279" s="164"/>
      <c r="L279" s="75">
        <f t="shared" si="59"/>
        <v>0</v>
      </c>
      <c r="M279" s="164"/>
      <c r="N279" s="75">
        <f t="shared" si="60"/>
        <v>0</v>
      </c>
      <c r="O279" s="164"/>
      <c r="P279" s="75">
        <f t="shared" si="66"/>
        <v>0</v>
      </c>
      <c r="Q279" s="164"/>
      <c r="R279" s="75">
        <f t="shared" si="67"/>
        <v>0</v>
      </c>
      <c r="S279" s="225"/>
      <c r="T279" s="75">
        <f t="shared" si="67"/>
        <v>0</v>
      </c>
      <c r="U279" s="76">
        <f t="shared" si="68"/>
        <v>0</v>
      </c>
      <c r="V279" s="77">
        <f t="shared" si="69"/>
        <v>0</v>
      </c>
      <c r="W279" s="78">
        <f t="shared" si="61"/>
        <v>2</v>
      </c>
      <c r="X279" s="79">
        <f t="shared" si="62"/>
        <v>2</v>
      </c>
      <c r="Z279" s="205">
        <f>IFERROR(VLOOKUP(A279,'[1]КС-2 (3)'!$B$35:$H$105,5,0),0)</f>
        <v>0</v>
      </c>
      <c r="AA279" s="204">
        <f t="shared" si="70"/>
        <v>0</v>
      </c>
    </row>
    <row r="280" spans="1:27" ht="28.2" x14ac:dyDescent="0.3">
      <c r="A280" s="38" t="s">
        <v>354</v>
      </c>
      <c r="B280" s="20" t="s">
        <v>108</v>
      </c>
      <c r="C280" s="13" t="s">
        <v>12</v>
      </c>
      <c r="D280" s="127">
        <v>3</v>
      </c>
      <c r="E280" s="141"/>
      <c r="F280" s="65">
        <f t="shared" si="63"/>
        <v>3</v>
      </c>
      <c r="G280" s="111">
        <v>1</v>
      </c>
      <c r="H280" s="66">
        <f t="shared" si="64"/>
        <v>3</v>
      </c>
      <c r="I280" s="36">
        <v>8625</v>
      </c>
      <c r="J280" s="153">
        <f t="shared" si="65"/>
        <v>-8622</v>
      </c>
      <c r="K280" s="164"/>
      <c r="L280" s="75">
        <f t="shared" si="59"/>
        <v>0</v>
      </c>
      <c r="M280" s="164"/>
      <c r="N280" s="75">
        <f t="shared" si="60"/>
        <v>0</v>
      </c>
      <c r="O280" s="164"/>
      <c r="P280" s="75">
        <f t="shared" si="66"/>
        <v>0</v>
      </c>
      <c r="Q280" s="164"/>
      <c r="R280" s="75">
        <f t="shared" si="67"/>
        <v>0</v>
      </c>
      <c r="S280" s="225"/>
      <c r="T280" s="75">
        <f t="shared" si="67"/>
        <v>0</v>
      </c>
      <c r="U280" s="76">
        <f t="shared" si="68"/>
        <v>0</v>
      </c>
      <c r="V280" s="77">
        <f t="shared" si="69"/>
        <v>0</v>
      </c>
      <c r="W280" s="78">
        <f t="shared" si="61"/>
        <v>3</v>
      </c>
      <c r="X280" s="79">
        <f t="shared" si="62"/>
        <v>3</v>
      </c>
      <c r="Z280" s="205">
        <f>IFERROR(VLOOKUP(A280,'[1]КС-2 (3)'!$B$35:$H$105,5,0),0)</f>
        <v>0</v>
      </c>
      <c r="AA280" s="204">
        <f t="shared" si="70"/>
        <v>0</v>
      </c>
    </row>
    <row r="281" spans="1:27" ht="28.2" x14ac:dyDescent="0.3">
      <c r="A281" s="38" t="s">
        <v>355</v>
      </c>
      <c r="B281" s="20" t="s">
        <v>137</v>
      </c>
      <c r="C281" s="13" t="s">
        <v>12</v>
      </c>
      <c r="D281" s="127">
        <v>1</v>
      </c>
      <c r="E281" s="141"/>
      <c r="F281" s="65">
        <f t="shared" si="63"/>
        <v>1</v>
      </c>
      <c r="G281" s="111">
        <v>1</v>
      </c>
      <c r="H281" s="66">
        <f t="shared" si="64"/>
        <v>1</v>
      </c>
      <c r="I281" s="36">
        <v>2875</v>
      </c>
      <c r="J281" s="153">
        <f t="shared" si="65"/>
        <v>-2874</v>
      </c>
      <c r="K281" s="164"/>
      <c r="L281" s="75">
        <f t="shared" si="59"/>
        <v>0</v>
      </c>
      <c r="M281" s="164"/>
      <c r="N281" s="75">
        <f t="shared" si="60"/>
        <v>0</v>
      </c>
      <c r="O281" s="164"/>
      <c r="P281" s="75">
        <f t="shared" si="66"/>
        <v>0</v>
      </c>
      <c r="Q281" s="164"/>
      <c r="R281" s="75">
        <f t="shared" si="67"/>
        <v>0</v>
      </c>
      <c r="S281" s="225"/>
      <c r="T281" s="75">
        <f t="shared" si="67"/>
        <v>0</v>
      </c>
      <c r="U281" s="76">
        <f t="shared" si="68"/>
        <v>0</v>
      </c>
      <c r="V281" s="77">
        <f t="shared" si="69"/>
        <v>0</v>
      </c>
      <c r="W281" s="78">
        <f t="shared" si="61"/>
        <v>1</v>
      </c>
      <c r="X281" s="79">
        <f t="shared" si="62"/>
        <v>1</v>
      </c>
      <c r="Z281" s="205">
        <f>IFERROR(VLOOKUP(A281,'[1]КС-2 (3)'!$B$35:$H$105,5,0),0)</f>
        <v>0</v>
      </c>
      <c r="AA281" s="204">
        <f t="shared" si="70"/>
        <v>0</v>
      </c>
    </row>
    <row r="282" spans="1:27" ht="28.2" x14ac:dyDescent="0.3">
      <c r="A282" s="38" t="s">
        <v>356</v>
      </c>
      <c r="B282" s="20" t="s">
        <v>139</v>
      </c>
      <c r="C282" s="13" t="s">
        <v>12</v>
      </c>
      <c r="D282" s="127">
        <v>1</v>
      </c>
      <c r="E282" s="141"/>
      <c r="F282" s="65">
        <f t="shared" si="63"/>
        <v>1</v>
      </c>
      <c r="G282" s="111">
        <v>1</v>
      </c>
      <c r="H282" s="66">
        <f t="shared" si="64"/>
        <v>1</v>
      </c>
      <c r="I282" s="36">
        <v>2435</v>
      </c>
      <c r="J282" s="153">
        <f t="shared" si="65"/>
        <v>-2434</v>
      </c>
      <c r="K282" s="164"/>
      <c r="L282" s="75">
        <f t="shared" si="59"/>
        <v>0</v>
      </c>
      <c r="M282" s="164"/>
      <c r="N282" s="75">
        <f t="shared" si="60"/>
        <v>0</v>
      </c>
      <c r="O282" s="164"/>
      <c r="P282" s="75">
        <f t="shared" si="66"/>
        <v>0</v>
      </c>
      <c r="Q282" s="164"/>
      <c r="R282" s="75">
        <f t="shared" si="67"/>
        <v>0</v>
      </c>
      <c r="S282" s="225"/>
      <c r="T282" s="75">
        <f t="shared" si="67"/>
        <v>0</v>
      </c>
      <c r="U282" s="76">
        <f t="shared" si="68"/>
        <v>0</v>
      </c>
      <c r="V282" s="77">
        <f t="shared" si="69"/>
        <v>0</v>
      </c>
      <c r="W282" s="78">
        <f t="shared" si="61"/>
        <v>1</v>
      </c>
      <c r="X282" s="79">
        <f t="shared" si="62"/>
        <v>1</v>
      </c>
      <c r="Z282" s="205">
        <f>IFERROR(VLOOKUP(A282,'[1]КС-2 (3)'!$B$35:$H$105,5,0),0)</f>
        <v>0</v>
      </c>
      <c r="AA282" s="204">
        <f t="shared" si="70"/>
        <v>0</v>
      </c>
    </row>
    <row r="283" spans="1:27" ht="28.2" x14ac:dyDescent="0.3">
      <c r="A283" s="38" t="s">
        <v>357</v>
      </c>
      <c r="B283" s="20" t="s">
        <v>111</v>
      </c>
      <c r="C283" s="13" t="s">
        <v>12</v>
      </c>
      <c r="D283" s="127">
        <v>1</v>
      </c>
      <c r="E283" s="141"/>
      <c r="F283" s="65">
        <f t="shared" si="63"/>
        <v>1</v>
      </c>
      <c r="G283" s="111">
        <v>1</v>
      </c>
      <c r="H283" s="66">
        <f t="shared" si="64"/>
        <v>1</v>
      </c>
      <c r="I283" s="36">
        <v>3106</v>
      </c>
      <c r="J283" s="153">
        <f t="shared" si="65"/>
        <v>-3105</v>
      </c>
      <c r="K283" s="164"/>
      <c r="L283" s="75">
        <f t="shared" ref="L283:L372" si="71">ROUND(K283*$G283,0)</f>
        <v>0</v>
      </c>
      <c r="M283" s="164"/>
      <c r="N283" s="75">
        <f t="shared" ref="N283:N372" si="72">ROUND(M283*$G283,0)</f>
        <v>0</v>
      </c>
      <c r="O283" s="164"/>
      <c r="P283" s="75">
        <f t="shared" si="66"/>
        <v>0</v>
      </c>
      <c r="Q283" s="164"/>
      <c r="R283" s="75">
        <f t="shared" si="67"/>
        <v>0</v>
      </c>
      <c r="S283" s="225"/>
      <c r="T283" s="75">
        <f t="shared" si="67"/>
        <v>0</v>
      </c>
      <c r="U283" s="76">
        <f t="shared" si="68"/>
        <v>0</v>
      </c>
      <c r="V283" s="77">
        <f t="shared" si="69"/>
        <v>0</v>
      </c>
      <c r="W283" s="78">
        <f t="shared" ref="W283:W372" si="73">F283-U283</f>
        <v>1</v>
      </c>
      <c r="X283" s="79">
        <f t="shared" ref="X283:X373" si="74">H283-V283</f>
        <v>1</v>
      </c>
      <c r="Z283" s="205">
        <f>IFERROR(VLOOKUP(A283,'[1]КС-2 (3)'!$B$35:$H$105,5,0),0)</f>
        <v>0</v>
      </c>
      <c r="AA283" s="204">
        <f t="shared" si="70"/>
        <v>0</v>
      </c>
    </row>
    <row r="284" spans="1:27" ht="28.2" x14ac:dyDescent="0.3">
      <c r="A284" s="38" t="s">
        <v>358</v>
      </c>
      <c r="B284" s="20" t="s">
        <v>112</v>
      </c>
      <c r="C284" s="13" t="s">
        <v>12</v>
      </c>
      <c r="D284" s="127">
        <v>1</v>
      </c>
      <c r="E284" s="141"/>
      <c r="F284" s="65">
        <f t="shared" si="63"/>
        <v>1</v>
      </c>
      <c r="G284" s="111">
        <v>1</v>
      </c>
      <c r="H284" s="66">
        <f t="shared" si="64"/>
        <v>1</v>
      </c>
      <c r="I284" s="36">
        <v>3106</v>
      </c>
      <c r="J284" s="153">
        <f t="shared" si="65"/>
        <v>-3105</v>
      </c>
      <c r="K284" s="164"/>
      <c r="L284" s="75">
        <f t="shared" si="71"/>
        <v>0</v>
      </c>
      <c r="M284" s="164"/>
      <c r="N284" s="75">
        <f t="shared" si="72"/>
        <v>0</v>
      </c>
      <c r="O284" s="164"/>
      <c r="P284" s="75">
        <f t="shared" si="66"/>
        <v>0</v>
      </c>
      <c r="Q284" s="164"/>
      <c r="R284" s="75">
        <f t="shared" si="67"/>
        <v>0</v>
      </c>
      <c r="S284" s="225"/>
      <c r="T284" s="75">
        <f t="shared" si="67"/>
        <v>0</v>
      </c>
      <c r="U284" s="76">
        <f t="shared" si="68"/>
        <v>0</v>
      </c>
      <c r="V284" s="77">
        <f t="shared" si="69"/>
        <v>0</v>
      </c>
      <c r="W284" s="78">
        <f t="shared" si="73"/>
        <v>1</v>
      </c>
      <c r="X284" s="79">
        <f t="shared" si="74"/>
        <v>1</v>
      </c>
      <c r="Z284" s="205">
        <f>IFERROR(VLOOKUP(A284,'[1]КС-2 (3)'!$B$35:$H$105,5,0),0)</f>
        <v>0</v>
      </c>
      <c r="AA284" s="204">
        <f t="shared" si="70"/>
        <v>0</v>
      </c>
    </row>
    <row r="285" spans="1:27" ht="28.2" x14ac:dyDescent="0.3">
      <c r="A285" s="38" t="s">
        <v>359</v>
      </c>
      <c r="B285" s="20" t="s">
        <v>66</v>
      </c>
      <c r="C285" s="13" t="s">
        <v>12</v>
      </c>
      <c r="D285" s="127">
        <v>10</v>
      </c>
      <c r="E285" s="141"/>
      <c r="F285" s="65">
        <f t="shared" si="63"/>
        <v>10</v>
      </c>
      <c r="G285" s="111">
        <v>1</v>
      </c>
      <c r="H285" s="66">
        <f t="shared" si="64"/>
        <v>10</v>
      </c>
      <c r="I285" s="36">
        <v>41243</v>
      </c>
      <c r="J285" s="153">
        <f t="shared" si="65"/>
        <v>-41233</v>
      </c>
      <c r="K285" s="164"/>
      <c r="L285" s="75">
        <f t="shared" si="71"/>
        <v>0</v>
      </c>
      <c r="M285" s="164"/>
      <c r="N285" s="75">
        <f t="shared" si="72"/>
        <v>0</v>
      </c>
      <c r="O285" s="164"/>
      <c r="P285" s="75">
        <f t="shared" si="66"/>
        <v>0</v>
      </c>
      <c r="Q285" s="164"/>
      <c r="R285" s="75">
        <f t="shared" si="67"/>
        <v>0</v>
      </c>
      <c r="S285" s="225"/>
      <c r="T285" s="75">
        <f t="shared" si="67"/>
        <v>0</v>
      </c>
      <c r="U285" s="76">
        <f t="shared" si="68"/>
        <v>0</v>
      </c>
      <c r="V285" s="77">
        <f t="shared" si="69"/>
        <v>0</v>
      </c>
      <c r="W285" s="78">
        <f t="shared" si="73"/>
        <v>10</v>
      </c>
      <c r="X285" s="79">
        <f t="shared" si="74"/>
        <v>10</v>
      </c>
      <c r="Z285" s="205">
        <f>IFERROR(VLOOKUP(A285,'[1]КС-2 (3)'!$B$35:$H$105,5,0),0)</f>
        <v>0</v>
      </c>
      <c r="AA285" s="204">
        <f t="shared" si="70"/>
        <v>0</v>
      </c>
    </row>
    <row r="286" spans="1:27" ht="28.2" x14ac:dyDescent="0.3">
      <c r="A286" s="38" t="s">
        <v>360</v>
      </c>
      <c r="B286" s="20" t="s">
        <v>175</v>
      </c>
      <c r="C286" s="13" t="s">
        <v>12</v>
      </c>
      <c r="D286" s="127">
        <v>7</v>
      </c>
      <c r="E286" s="141"/>
      <c r="F286" s="65">
        <f t="shared" si="63"/>
        <v>7</v>
      </c>
      <c r="G286" s="111">
        <v>1</v>
      </c>
      <c r="H286" s="66">
        <f t="shared" si="64"/>
        <v>7</v>
      </c>
      <c r="I286" s="36">
        <v>42760</v>
      </c>
      <c r="J286" s="153">
        <f t="shared" si="65"/>
        <v>-42753</v>
      </c>
      <c r="K286" s="164"/>
      <c r="L286" s="75">
        <f t="shared" si="71"/>
        <v>0</v>
      </c>
      <c r="M286" s="164"/>
      <c r="N286" s="75">
        <f t="shared" si="72"/>
        <v>0</v>
      </c>
      <c r="O286" s="164"/>
      <c r="P286" s="75">
        <f t="shared" si="66"/>
        <v>0</v>
      </c>
      <c r="Q286" s="164"/>
      <c r="R286" s="75">
        <f t="shared" si="67"/>
        <v>0</v>
      </c>
      <c r="S286" s="225"/>
      <c r="T286" s="75">
        <f t="shared" si="67"/>
        <v>0</v>
      </c>
      <c r="U286" s="76">
        <f t="shared" si="68"/>
        <v>0</v>
      </c>
      <c r="V286" s="77">
        <f t="shared" si="69"/>
        <v>0</v>
      </c>
      <c r="W286" s="78">
        <f t="shared" si="73"/>
        <v>7</v>
      </c>
      <c r="X286" s="79">
        <f t="shared" si="74"/>
        <v>7</v>
      </c>
      <c r="Z286" s="205">
        <f>IFERROR(VLOOKUP(A286,'[1]КС-2 (3)'!$B$35:$H$105,5,0),0)</f>
        <v>0</v>
      </c>
      <c r="AA286" s="204">
        <f t="shared" si="70"/>
        <v>0</v>
      </c>
    </row>
    <row r="287" spans="1:27" ht="28.2" x14ac:dyDescent="0.3">
      <c r="A287" s="38" t="s">
        <v>361</v>
      </c>
      <c r="B287" s="20" t="s">
        <v>114</v>
      </c>
      <c r="C287" s="13" t="s">
        <v>12</v>
      </c>
      <c r="D287" s="127">
        <v>3</v>
      </c>
      <c r="E287" s="141"/>
      <c r="F287" s="65">
        <f t="shared" si="63"/>
        <v>3</v>
      </c>
      <c r="G287" s="111">
        <v>1</v>
      </c>
      <c r="H287" s="66">
        <f t="shared" si="64"/>
        <v>3</v>
      </c>
      <c r="I287" s="36">
        <v>9316</v>
      </c>
      <c r="J287" s="153">
        <f t="shared" si="65"/>
        <v>-9313</v>
      </c>
      <c r="K287" s="164"/>
      <c r="L287" s="75">
        <f t="shared" si="71"/>
        <v>0</v>
      </c>
      <c r="M287" s="164"/>
      <c r="N287" s="75">
        <f t="shared" si="72"/>
        <v>0</v>
      </c>
      <c r="O287" s="164"/>
      <c r="P287" s="75">
        <f t="shared" si="66"/>
        <v>0</v>
      </c>
      <c r="Q287" s="164"/>
      <c r="R287" s="75">
        <f t="shared" si="67"/>
        <v>0</v>
      </c>
      <c r="S287" s="225"/>
      <c r="T287" s="75">
        <f t="shared" si="67"/>
        <v>0</v>
      </c>
      <c r="U287" s="76">
        <f t="shared" si="68"/>
        <v>0</v>
      </c>
      <c r="V287" s="77">
        <f t="shared" si="69"/>
        <v>0</v>
      </c>
      <c r="W287" s="78">
        <f t="shared" si="73"/>
        <v>3</v>
      </c>
      <c r="X287" s="79">
        <f t="shared" si="74"/>
        <v>3</v>
      </c>
      <c r="Z287" s="205">
        <f>IFERROR(VLOOKUP(A287,'[1]КС-2 (3)'!$B$35:$H$105,5,0),0)</f>
        <v>0</v>
      </c>
      <c r="AA287" s="204">
        <f t="shared" si="70"/>
        <v>0</v>
      </c>
    </row>
    <row r="288" spans="1:27" ht="28.2" x14ac:dyDescent="0.3">
      <c r="A288" s="38" t="s">
        <v>362</v>
      </c>
      <c r="B288" s="20" t="s">
        <v>138</v>
      </c>
      <c r="C288" s="13" t="s">
        <v>12</v>
      </c>
      <c r="D288" s="127">
        <v>1</v>
      </c>
      <c r="E288" s="141"/>
      <c r="F288" s="65">
        <f t="shared" si="63"/>
        <v>1</v>
      </c>
      <c r="G288" s="111">
        <v>1</v>
      </c>
      <c r="H288" s="66">
        <f t="shared" si="64"/>
        <v>1</v>
      </c>
      <c r="I288" s="36">
        <v>3106</v>
      </c>
      <c r="J288" s="153">
        <f t="shared" si="65"/>
        <v>-3105</v>
      </c>
      <c r="K288" s="164"/>
      <c r="L288" s="75">
        <f t="shared" si="71"/>
        <v>0</v>
      </c>
      <c r="M288" s="164"/>
      <c r="N288" s="75">
        <f t="shared" si="72"/>
        <v>0</v>
      </c>
      <c r="O288" s="164"/>
      <c r="P288" s="75">
        <f t="shared" si="66"/>
        <v>0</v>
      </c>
      <c r="Q288" s="164"/>
      <c r="R288" s="75">
        <f t="shared" si="67"/>
        <v>0</v>
      </c>
      <c r="S288" s="225"/>
      <c r="T288" s="75">
        <f t="shared" si="67"/>
        <v>0</v>
      </c>
      <c r="U288" s="76">
        <f t="shared" si="68"/>
        <v>0</v>
      </c>
      <c r="V288" s="77">
        <f t="shared" si="69"/>
        <v>0</v>
      </c>
      <c r="W288" s="78">
        <f t="shared" si="73"/>
        <v>1</v>
      </c>
      <c r="X288" s="79">
        <f t="shared" si="74"/>
        <v>1</v>
      </c>
      <c r="Z288" s="205">
        <f>IFERROR(VLOOKUP(A288,'[1]КС-2 (3)'!$B$35:$H$105,5,0),0)</f>
        <v>0</v>
      </c>
      <c r="AA288" s="204">
        <f t="shared" si="70"/>
        <v>0</v>
      </c>
    </row>
    <row r="289" spans="1:27" ht="28.2" x14ac:dyDescent="0.3">
      <c r="A289" s="38" t="s">
        <v>363</v>
      </c>
      <c r="B289" s="20" t="s">
        <v>71</v>
      </c>
      <c r="C289" s="13" t="s">
        <v>12</v>
      </c>
      <c r="D289" s="127">
        <v>3</v>
      </c>
      <c r="E289" s="141"/>
      <c r="F289" s="65">
        <f t="shared" si="63"/>
        <v>3</v>
      </c>
      <c r="G289" s="111">
        <v>1</v>
      </c>
      <c r="H289" s="66">
        <f t="shared" si="64"/>
        <v>3</v>
      </c>
      <c r="I289" s="36">
        <v>9316</v>
      </c>
      <c r="J289" s="153">
        <f t="shared" si="65"/>
        <v>-9313</v>
      </c>
      <c r="K289" s="164"/>
      <c r="L289" s="75">
        <f t="shared" si="71"/>
        <v>0</v>
      </c>
      <c r="M289" s="164"/>
      <c r="N289" s="75">
        <f t="shared" si="72"/>
        <v>0</v>
      </c>
      <c r="O289" s="164"/>
      <c r="P289" s="75">
        <f t="shared" si="66"/>
        <v>0</v>
      </c>
      <c r="Q289" s="164"/>
      <c r="R289" s="75">
        <f t="shared" si="67"/>
        <v>0</v>
      </c>
      <c r="S289" s="225"/>
      <c r="T289" s="75">
        <f t="shared" si="67"/>
        <v>0</v>
      </c>
      <c r="U289" s="76">
        <f t="shared" si="68"/>
        <v>0</v>
      </c>
      <c r="V289" s="77">
        <f t="shared" si="69"/>
        <v>0</v>
      </c>
      <c r="W289" s="78">
        <f t="shared" si="73"/>
        <v>3</v>
      </c>
      <c r="X289" s="79">
        <f t="shared" si="74"/>
        <v>3</v>
      </c>
      <c r="Z289" s="205">
        <f>IFERROR(VLOOKUP(A289,'[1]КС-2 (3)'!$B$35:$H$105,5,0),0)</f>
        <v>0</v>
      </c>
      <c r="AA289" s="204">
        <f t="shared" si="70"/>
        <v>0</v>
      </c>
    </row>
    <row r="290" spans="1:27" ht="28.2" x14ac:dyDescent="0.3">
      <c r="A290" s="38" t="s">
        <v>364</v>
      </c>
      <c r="B290" s="20" t="s">
        <v>140</v>
      </c>
      <c r="C290" s="13" t="s">
        <v>12</v>
      </c>
      <c r="D290" s="127">
        <v>3</v>
      </c>
      <c r="E290" s="141"/>
      <c r="F290" s="65">
        <f t="shared" si="63"/>
        <v>3</v>
      </c>
      <c r="G290" s="111">
        <v>1</v>
      </c>
      <c r="H290" s="66">
        <f t="shared" si="64"/>
        <v>3</v>
      </c>
      <c r="I290" s="36">
        <v>9316</v>
      </c>
      <c r="J290" s="153">
        <f t="shared" si="65"/>
        <v>-9313</v>
      </c>
      <c r="K290" s="164"/>
      <c r="L290" s="75">
        <f t="shared" si="71"/>
        <v>0</v>
      </c>
      <c r="M290" s="164"/>
      <c r="N290" s="75">
        <f t="shared" si="72"/>
        <v>0</v>
      </c>
      <c r="O290" s="164"/>
      <c r="P290" s="75">
        <f t="shared" si="66"/>
        <v>0</v>
      </c>
      <c r="Q290" s="164"/>
      <c r="R290" s="75">
        <f t="shared" si="67"/>
        <v>0</v>
      </c>
      <c r="S290" s="225"/>
      <c r="T290" s="75">
        <f t="shared" si="67"/>
        <v>0</v>
      </c>
      <c r="U290" s="76">
        <f t="shared" si="68"/>
        <v>0</v>
      </c>
      <c r="V290" s="77">
        <f t="shared" si="69"/>
        <v>0</v>
      </c>
      <c r="W290" s="78">
        <f t="shared" si="73"/>
        <v>3</v>
      </c>
      <c r="X290" s="79">
        <f t="shared" si="74"/>
        <v>3</v>
      </c>
      <c r="Z290" s="205">
        <f>IFERROR(VLOOKUP(A290,'[1]КС-2 (3)'!$B$35:$H$105,5,0),0)</f>
        <v>0</v>
      </c>
      <c r="AA290" s="204">
        <f t="shared" si="70"/>
        <v>0</v>
      </c>
    </row>
    <row r="291" spans="1:27" ht="28.2" x14ac:dyDescent="0.3">
      <c r="A291" s="38" t="s">
        <v>365</v>
      </c>
      <c r="B291" s="20" t="s">
        <v>432</v>
      </c>
      <c r="C291" s="13" t="s">
        <v>12</v>
      </c>
      <c r="D291" s="127">
        <v>1</v>
      </c>
      <c r="E291" s="141"/>
      <c r="F291" s="65">
        <f t="shared" si="63"/>
        <v>1</v>
      </c>
      <c r="G291" s="111">
        <v>1</v>
      </c>
      <c r="H291" s="66">
        <f t="shared" si="64"/>
        <v>1</v>
      </c>
      <c r="I291" s="36">
        <v>1711</v>
      </c>
      <c r="J291" s="153">
        <f t="shared" si="65"/>
        <v>-1710</v>
      </c>
      <c r="K291" s="164"/>
      <c r="L291" s="75">
        <f t="shared" si="71"/>
        <v>0</v>
      </c>
      <c r="M291" s="164"/>
      <c r="N291" s="75">
        <f t="shared" si="72"/>
        <v>0</v>
      </c>
      <c r="O291" s="164"/>
      <c r="P291" s="75">
        <f t="shared" si="66"/>
        <v>0</v>
      </c>
      <c r="Q291" s="164"/>
      <c r="R291" s="75">
        <f t="shared" si="67"/>
        <v>0</v>
      </c>
      <c r="S291" s="225"/>
      <c r="T291" s="75">
        <f t="shared" si="67"/>
        <v>0</v>
      </c>
      <c r="U291" s="76">
        <f t="shared" si="68"/>
        <v>0</v>
      </c>
      <c r="V291" s="77">
        <f t="shared" si="69"/>
        <v>0</v>
      </c>
      <c r="W291" s="78">
        <f t="shared" si="73"/>
        <v>1</v>
      </c>
      <c r="X291" s="79">
        <f t="shared" si="74"/>
        <v>1</v>
      </c>
      <c r="Z291" s="205">
        <f>IFERROR(VLOOKUP(A291,'[1]КС-2 (3)'!$B$35:$H$105,5,0),0)</f>
        <v>0</v>
      </c>
      <c r="AA291" s="204">
        <f t="shared" si="70"/>
        <v>0</v>
      </c>
    </row>
    <row r="292" spans="1:27" ht="28.2" x14ac:dyDescent="0.3">
      <c r="A292" s="38" t="s">
        <v>366</v>
      </c>
      <c r="B292" s="20" t="s">
        <v>433</v>
      </c>
      <c r="C292" s="13" t="s">
        <v>12</v>
      </c>
      <c r="D292" s="127">
        <v>2</v>
      </c>
      <c r="E292" s="141"/>
      <c r="F292" s="65">
        <f t="shared" si="63"/>
        <v>2</v>
      </c>
      <c r="G292" s="111">
        <v>1</v>
      </c>
      <c r="H292" s="66">
        <f t="shared" si="64"/>
        <v>2</v>
      </c>
      <c r="I292" s="36">
        <v>4670</v>
      </c>
      <c r="J292" s="153">
        <f t="shared" si="65"/>
        <v>-4668</v>
      </c>
      <c r="K292" s="164"/>
      <c r="L292" s="75">
        <f t="shared" si="71"/>
        <v>0</v>
      </c>
      <c r="M292" s="164"/>
      <c r="N292" s="75">
        <f t="shared" si="72"/>
        <v>0</v>
      </c>
      <c r="O292" s="164"/>
      <c r="P292" s="75">
        <f t="shared" si="66"/>
        <v>0</v>
      </c>
      <c r="Q292" s="164"/>
      <c r="R292" s="75">
        <f t="shared" si="67"/>
        <v>0</v>
      </c>
      <c r="S292" s="225"/>
      <c r="T292" s="75">
        <f t="shared" si="67"/>
        <v>0</v>
      </c>
      <c r="U292" s="76">
        <f t="shared" si="68"/>
        <v>0</v>
      </c>
      <c r="V292" s="77">
        <f t="shared" si="69"/>
        <v>0</v>
      </c>
      <c r="W292" s="78">
        <f t="shared" si="73"/>
        <v>2</v>
      </c>
      <c r="X292" s="79">
        <f t="shared" si="74"/>
        <v>2</v>
      </c>
      <c r="Z292" s="205">
        <f>IFERROR(VLOOKUP(A292,'[1]КС-2 (3)'!$B$35:$H$105,5,0),0)</f>
        <v>0</v>
      </c>
      <c r="AA292" s="204">
        <f t="shared" si="70"/>
        <v>0</v>
      </c>
    </row>
    <row r="293" spans="1:27" ht="28.2" x14ac:dyDescent="0.3">
      <c r="A293" s="38" t="s">
        <v>367</v>
      </c>
      <c r="B293" s="20" t="s">
        <v>119</v>
      </c>
      <c r="C293" s="13" t="s">
        <v>12</v>
      </c>
      <c r="D293" s="127">
        <v>2</v>
      </c>
      <c r="E293" s="141"/>
      <c r="F293" s="65">
        <f t="shared" si="63"/>
        <v>2</v>
      </c>
      <c r="G293" s="111">
        <v>1</v>
      </c>
      <c r="H293" s="66">
        <f t="shared" si="64"/>
        <v>2</v>
      </c>
      <c r="I293" s="36">
        <v>3422</v>
      </c>
      <c r="J293" s="153">
        <f t="shared" si="65"/>
        <v>-3420</v>
      </c>
      <c r="K293" s="164"/>
      <c r="L293" s="75">
        <f t="shared" si="71"/>
        <v>0</v>
      </c>
      <c r="M293" s="164"/>
      <c r="N293" s="75">
        <f t="shared" si="72"/>
        <v>0</v>
      </c>
      <c r="O293" s="164"/>
      <c r="P293" s="75">
        <f t="shared" si="66"/>
        <v>0</v>
      </c>
      <c r="Q293" s="164"/>
      <c r="R293" s="75">
        <f t="shared" si="67"/>
        <v>0</v>
      </c>
      <c r="S293" s="225"/>
      <c r="T293" s="75">
        <f t="shared" si="67"/>
        <v>0</v>
      </c>
      <c r="U293" s="76">
        <f t="shared" si="68"/>
        <v>0</v>
      </c>
      <c r="V293" s="77">
        <f t="shared" si="69"/>
        <v>0</v>
      </c>
      <c r="W293" s="78">
        <f t="shared" si="73"/>
        <v>2</v>
      </c>
      <c r="X293" s="79">
        <f t="shared" si="74"/>
        <v>2</v>
      </c>
      <c r="Z293" s="205">
        <f>IFERROR(VLOOKUP(A293,'[1]КС-2 (3)'!$B$35:$H$105,5,0),0)</f>
        <v>0</v>
      </c>
      <c r="AA293" s="204">
        <f t="shared" si="70"/>
        <v>0</v>
      </c>
    </row>
    <row r="294" spans="1:27" ht="28.2" x14ac:dyDescent="0.3">
      <c r="A294" s="38" t="s">
        <v>368</v>
      </c>
      <c r="B294" s="20" t="s">
        <v>141</v>
      </c>
      <c r="C294" s="13" t="s">
        <v>12</v>
      </c>
      <c r="D294" s="127">
        <v>1</v>
      </c>
      <c r="E294" s="141"/>
      <c r="F294" s="65">
        <f t="shared" si="63"/>
        <v>1</v>
      </c>
      <c r="G294" s="111">
        <v>1</v>
      </c>
      <c r="H294" s="66">
        <f t="shared" si="64"/>
        <v>1</v>
      </c>
      <c r="I294" s="36">
        <v>1711</v>
      </c>
      <c r="J294" s="153">
        <f t="shared" si="65"/>
        <v>-1710</v>
      </c>
      <c r="K294" s="164"/>
      <c r="L294" s="75">
        <f t="shared" si="71"/>
        <v>0</v>
      </c>
      <c r="M294" s="164"/>
      <c r="N294" s="75">
        <f t="shared" si="72"/>
        <v>0</v>
      </c>
      <c r="O294" s="164"/>
      <c r="P294" s="75">
        <f t="shared" si="66"/>
        <v>0</v>
      </c>
      <c r="Q294" s="164"/>
      <c r="R294" s="75">
        <f t="shared" si="67"/>
        <v>0</v>
      </c>
      <c r="S294" s="225"/>
      <c r="T294" s="75">
        <f t="shared" si="67"/>
        <v>0</v>
      </c>
      <c r="U294" s="76">
        <f t="shared" si="68"/>
        <v>0</v>
      </c>
      <c r="V294" s="77">
        <f t="shared" si="69"/>
        <v>0</v>
      </c>
      <c r="W294" s="78">
        <f t="shared" si="73"/>
        <v>1</v>
      </c>
      <c r="X294" s="79">
        <f t="shared" si="74"/>
        <v>1</v>
      </c>
      <c r="Z294" s="205">
        <f>IFERROR(VLOOKUP(A294,'[1]КС-2 (3)'!$B$35:$H$105,5,0),0)</f>
        <v>0</v>
      </c>
      <c r="AA294" s="204">
        <f t="shared" si="70"/>
        <v>0</v>
      </c>
    </row>
    <row r="295" spans="1:27" ht="28.2" x14ac:dyDescent="0.3">
      <c r="A295" s="38" t="s">
        <v>369</v>
      </c>
      <c r="B295" s="20" t="s">
        <v>74</v>
      </c>
      <c r="C295" s="13" t="s">
        <v>12</v>
      </c>
      <c r="D295" s="127">
        <v>1</v>
      </c>
      <c r="E295" s="141"/>
      <c r="F295" s="65">
        <f t="shared" si="63"/>
        <v>1</v>
      </c>
      <c r="G295" s="111">
        <v>1</v>
      </c>
      <c r="H295" s="66">
        <f t="shared" si="64"/>
        <v>1</v>
      </c>
      <c r="I295" s="36">
        <v>1711</v>
      </c>
      <c r="J295" s="153">
        <f t="shared" si="65"/>
        <v>-1710</v>
      </c>
      <c r="K295" s="164"/>
      <c r="L295" s="75">
        <f t="shared" si="71"/>
        <v>0</v>
      </c>
      <c r="M295" s="164"/>
      <c r="N295" s="75">
        <f t="shared" si="72"/>
        <v>0</v>
      </c>
      <c r="O295" s="164"/>
      <c r="P295" s="75">
        <f t="shared" si="66"/>
        <v>0</v>
      </c>
      <c r="Q295" s="164"/>
      <c r="R295" s="75">
        <f t="shared" si="67"/>
        <v>0</v>
      </c>
      <c r="S295" s="225"/>
      <c r="T295" s="75">
        <f t="shared" si="67"/>
        <v>0</v>
      </c>
      <c r="U295" s="76">
        <f t="shared" si="68"/>
        <v>0</v>
      </c>
      <c r="V295" s="77">
        <f t="shared" si="69"/>
        <v>0</v>
      </c>
      <c r="W295" s="78">
        <f t="shared" si="73"/>
        <v>1</v>
      </c>
      <c r="X295" s="79">
        <f t="shared" si="74"/>
        <v>1</v>
      </c>
      <c r="Z295" s="205">
        <f>IFERROR(VLOOKUP(A295,'[1]КС-2 (3)'!$B$35:$H$105,5,0),0)</f>
        <v>0</v>
      </c>
      <c r="AA295" s="204">
        <f t="shared" si="70"/>
        <v>0</v>
      </c>
    </row>
    <row r="296" spans="1:27" ht="28.2" x14ac:dyDescent="0.3">
      <c r="A296" s="38" t="s">
        <v>370</v>
      </c>
      <c r="B296" s="20" t="s">
        <v>142</v>
      </c>
      <c r="C296" s="13" t="s">
        <v>12</v>
      </c>
      <c r="D296" s="127">
        <v>2</v>
      </c>
      <c r="E296" s="141"/>
      <c r="F296" s="65">
        <f t="shared" si="63"/>
        <v>2</v>
      </c>
      <c r="G296" s="111">
        <v>1</v>
      </c>
      <c r="H296" s="66">
        <f t="shared" si="64"/>
        <v>2</v>
      </c>
      <c r="I296" s="36">
        <v>3422</v>
      </c>
      <c r="J296" s="153">
        <f t="shared" si="65"/>
        <v>-3420</v>
      </c>
      <c r="K296" s="164"/>
      <c r="L296" s="75">
        <f t="shared" si="71"/>
        <v>0</v>
      </c>
      <c r="M296" s="164"/>
      <c r="N296" s="75">
        <f t="shared" si="72"/>
        <v>0</v>
      </c>
      <c r="O296" s="164"/>
      <c r="P296" s="75">
        <f t="shared" si="66"/>
        <v>0</v>
      </c>
      <c r="Q296" s="164"/>
      <c r="R296" s="75">
        <f t="shared" si="67"/>
        <v>0</v>
      </c>
      <c r="S296" s="225"/>
      <c r="T296" s="75">
        <f t="shared" si="67"/>
        <v>0</v>
      </c>
      <c r="U296" s="76">
        <f t="shared" si="68"/>
        <v>0</v>
      </c>
      <c r="V296" s="77">
        <f t="shared" si="69"/>
        <v>0</v>
      </c>
      <c r="W296" s="78">
        <f t="shared" si="73"/>
        <v>2</v>
      </c>
      <c r="X296" s="79">
        <f t="shared" si="74"/>
        <v>2</v>
      </c>
      <c r="Z296" s="205">
        <f>IFERROR(VLOOKUP(A296,'[1]КС-2 (3)'!$B$35:$H$105,5,0),0)</f>
        <v>0</v>
      </c>
      <c r="AA296" s="204">
        <f t="shared" si="70"/>
        <v>0</v>
      </c>
    </row>
    <row r="297" spans="1:27" ht="28.2" x14ac:dyDescent="0.3">
      <c r="A297" s="38" t="s">
        <v>371</v>
      </c>
      <c r="B297" s="20" t="s">
        <v>143</v>
      </c>
      <c r="C297" s="13" t="s">
        <v>12</v>
      </c>
      <c r="D297" s="127">
        <v>16</v>
      </c>
      <c r="E297" s="141"/>
      <c r="F297" s="65">
        <f t="shared" si="63"/>
        <v>16</v>
      </c>
      <c r="G297" s="111">
        <v>1</v>
      </c>
      <c r="H297" s="66">
        <f t="shared" si="64"/>
        <v>16</v>
      </c>
      <c r="I297" s="36">
        <v>27374</v>
      </c>
      <c r="J297" s="153">
        <f t="shared" si="65"/>
        <v>-27358</v>
      </c>
      <c r="K297" s="164"/>
      <c r="L297" s="75">
        <f t="shared" si="71"/>
        <v>0</v>
      </c>
      <c r="M297" s="164"/>
      <c r="N297" s="75">
        <f t="shared" si="72"/>
        <v>0</v>
      </c>
      <c r="O297" s="164"/>
      <c r="P297" s="75">
        <f t="shared" si="66"/>
        <v>0</v>
      </c>
      <c r="Q297" s="164"/>
      <c r="R297" s="75">
        <f t="shared" si="67"/>
        <v>0</v>
      </c>
      <c r="S297" s="225"/>
      <c r="T297" s="75">
        <f t="shared" si="67"/>
        <v>0</v>
      </c>
      <c r="U297" s="76">
        <f t="shared" si="68"/>
        <v>0</v>
      </c>
      <c r="V297" s="77">
        <f t="shared" si="69"/>
        <v>0</v>
      </c>
      <c r="W297" s="78">
        <f t="shared" si="73"/>
        <v>16</v>
      </c>
      <c r="X297" s="79">
        <f t="shared" si="74"/>
        <v>16</v>
      </c>
      <c r="Z297" s="205">
        <f>IFERROR(VLOOKUP(A297,'[1]КС-2 (3)'!$B$35:$H$105,5,0),0)</f>
        <v>0</v>
      </c>
      <c r="AA297" s="204">
        <f t="shared" si="70"/>
        <v>0</v>
      </c>
    </row>
    <row r="298" spans="1:27" ht="28.2" x14ac:dyDescent="0.3">
      <c r="A298" s="38" t="s">
        <v>372</v>
      </c>
      <c r="B298" s="20" t="s">
        <v>13</v>
      </c>
      <c r="C298" s="13" t="s">
        <v>12</v>
      </c>
      <c r="D298" s="127">
        <v>1</v>
      </c>
      <c r="E298" s="141"/>
      <c r="F298" s="65">
        <f t="shared" si="63"/>
        <v>1</v>
      </c>
      <c r="G298" s="111">
        <v>1</v>
      </c>
      <c r="H298" s="66">
        <f t="shared" si="64"/>
        <v>1</v>
      </c>
      <c r="I298" s="36">
        <v>2968</v>
      </c>
      <c r="J298" s="153">
        <f t="shared" si="65"/>
        <v>-2967</v>
      </c>
      <c r="K298" s="164"/>
      <c r="L298" s="75">
        <f t="shared" si="71"/>
        <v>0</v>
      </c>
      <c r="M298" s="164"/>
      <c r="N298" s="75">
        <f t="shared" si="72"/>
        <v>0</v>
      </c>
      <c r="O298" s="164"/>
      <c r="P298" s="75">
        <f t="shared" si="66"/>
        <v>0</v>
      </c>
      <c r="Q298" s="164"/>
      <c r="R298" s="75">
        <f t="shared" si="67"/>
        <v>0</v>
      </c>
      <c r="S298" s="225"/>
      <c r="T298" s="75">
        <f t="shared" si="67"/>
        <v>0</v>
      </c>
      <c r="U298" s="76">
        <f t="shared" si="68"/>
        <v>0</v>
      </c>
      <c r="V298" s="77">
        <f t="shared" si="69"/>
        <v>0</v>
      </c>
      <c r="W298" s="78">
        <f t="shared" si="73"/>
        <v>1</v>
      </c>
      <c r="X298" s="79">
        <f t="shared" si="74"/>
        <v>1</v>
      </c>
      <c r="Z298" s="205">
        <f>IFERROR(VLOOKUP(A298,'[1]КС-2 (3)'!$B$35:$H$105,5,0),0)</f>
        <v>0</v>
      </c>
      <c r="AA298" s="204">
        <f t="shared" si="70"/>
        <v>0</v>
      </c>
    </row>
    <row r="299" spans="1:27" ht="28.2" x14ac:dyDescent="0.3">
      <c r="A299" s="38" t="s">
        <v>373</v>
      </c>
      <c r="B299" s="20" t="s">
        <v>144</v>
      </c>
      <c r="C299" s="13" t="s">
        <v>12</v>
      </c>
      <c r="D299" s="127">
        <v>3</v>
      </c>
      <c r="E299" s="141"/>
      <c r="F299" s="65">
        <f t="shared" si="63"/>
        <v>3</v>
      </c>
      <c r="G299" s="111">
        <v>1</v>
      </c>
      <c r="H299" s="66">
        <f t="shared" si="64"/>
        <v>3</v>
      </c>
      <c r="I299" s="36">
        <v>256433</v>
      </c>
      <c r="J299" s="153">
        <f t="shared" si="65"/>
        <v>-256430</v>
      </c>
      <c r="K299" s="164"/>
      <c r="L299" s="75">
        <f t="shared" si="71"/>
        <v>0</v>
      </c>
      <c r="M299" s="164"/>
      <c r="N299" s="75">
        <f t="shared" si="72"/>
        <v>0</v>
      </c>
      <c r="O299" s="164"/>
      <c r="P299" s="75">
        <f t="shared" si="66"/>
        <v>0</v>
      </c>
      <c r="Q299" s="164"/>
      <c r="R299" s="75">
        <f t="shared" si="67"/>
        <v>0</v>
      </c>
      <c r="S299" s="225"/>
      <c r="T299" s="75">
        <f t="shared" si="67"/>
        <v>0</v>
      </c>
      <c r="U299" s="76">
        <f t="shared" si="68"/>
        <v>0</v>
      </c>
      <c r="V299" s="77">
        <f t="shared" si="69"/>
        <v>0</v>
      </c>
      <c r="W299" s="78">
        <f t="shared" si="73"/>
        <v>3</v>
      </c>
      <c r="X299" s="79">
        <f t="shared" si="74"/>
        <v>3</v>
      </c>
      <c r="Z299" s="205">
        <f>IFERROR(VLOOKUP(A299,'[1]КС-2 (3)'!$B$35:$H$105,5,0),0)</f>
        <v>0</v>
      </c>
      <c r="AA299" s="204">
        <f t="shared" si="70"/>
        <v>0</v>
      </c>
    </row>
    <row r="300" spans="1:27" ht="28.2" x14ac:dyDescent="0.3">
      <c r="A300" s="38" t="s">
        <v>374</v>
      </c>
      <c r="B300" s="20" t="s">
        <v>145</v>
      </c>
      <c r="C300" s="13" t="s">
        <v>12</v>
      </c>
      <c r="D300" s="127">
        <v>4</v>
      </c>
      <c r="E300" s="141"/>
      <c r="F300" s="65">
        <f t="shared" si="63"/>
        <v>4</v>
      </c>
      <c r="G300" s="111">
        <v>1</v>
      </c>
      <c r="H300" s="66">
        <f t="shared" si="64"/>
        <v>4</v>
      </c>
      <c r="I300" s="36">
        <v>101064</v>
      </c>
      <c r="J300" s="153">
        <f t="shared" si="65"/>
        <v>-101060</v>
      </c>
      <c r="K300" s="164"/>
      <c r="L300" s="75">
        <f t="shared" si="71"/>
        <v>0</v>
      </c>
      <c r="M300" s="164"/>
      <c r="N300" s="75">
        <f t="shared" si="72"/>
        <v>0</v>
      </c>
      <c r="O300" s="164"/>
      <c r="P300" s="75">
        <f t="shared" si="66"/>
        <v>0</v>
      </c>
      <c r="Q300" s="164"/>
      <c r="R300" s="75">
        <f t="shared" si="67"/>
        <v>0</v>
      </c>
      <c r="S300" s="225"/>
      <c r="T300" s="75">
        <f t="shared" si="67"/>
        <v>0</v>
      </c>
      <c r="U300" s="76">
        <f t="shared" si="68"/>
        <v>0</v>
      </c>
      <c r="V300" s="77">
        <f t="shared" si="69"/>
        <v>0</v>
      </c>
      <c r="W300" s="78">
        <f t="shared" si="73"/>
        <v>4</v>
      </c>
      <c r="X300" s="79">
        <f t="shared" si="74"/>
        <v>4</v>
      </c>
      <c r="Z300" s="205">
        <f>IFERROR(VLOOKUP(A300,'[1]КС-2 (3)'!$B$35:$H$105,5,0),0)</f>
        <v>0</v>
      </c>
      <c r="AA300" s="204">
        <f t="shared" si="70"/>
        <v>0</v>
      </c>
    </row>
    <row r="301" spans="1:27" ht="28.2" x14ac:dyDescent="0.3">
      <c r="A301" s="38" t="s">
        <v>375</v>
      </c>
      <c r="B301" s="20" t="s">
        <v>146</v>
      </c>
      <c r="C301" s="13" t="s">
        <v>12</v>
      </c>
      <c r="D301" s="127">
        <v>1</v>
      </c>
      <c r="E301" s="141"/>
      <c r="F301" s="65">
        <f t="shared" si="63"/>
        <v>1</v>
      </c>
      <c r="G301" s="111">
        <v>1</v>
      </c>
      <c r="H301" s="66">
        <f t="shared" si="64"/>
        <v>1</v>
      </c>
      <c r="I301" s="36">
        <v>30815</v>
      </c>
      <c r="J301" s="153">
        <f t="shared" si="65"/>
        <v>-30814</v>
      </c>
      <c r="K301" s="164"/>
      <c r="L301" s="75">
        <f t="shared" si="71"/>
        <v>0</v>
      </c>
      <c r="M301" s="164"/>
      <c r="N301" s="75">
        <f t="shared" si="72"/>
        <v>0</v>
      </c>
      <c r="O301" s="164"/>
      <c r="P301" s="75">
        <f t="shared" si="66"/>
        <v>0</v>
      </c>
      <c r="Q301" s="164"/>
      <c r="R301" s="75">
        <f t="shared" si="67"/>
        <v>0</v>
      </c>
      <c r="S301" s="225"/>
      <c r="T301" s="75">
        <f t="shared" si="67"/>
        <v>0</v>
      </c>
      <c r="U301" s="76">
        <f t="shared" si="68"/>
        <v>0</v>
      </c>
      <c r="V301" s="77">
        <f t="shared" si="69"/>
        <v>0</v>
      </c>
      <c r="W301" s="78">
        <f t="shared" si="73"/>
        <v>1</v>
      </c>
      <c r="X301" s="79">
        <f t="shared" si="74"/>
        <v>1</v>
      </c>
      <c r="Z301" s="205">
        <f>IFERROR(VLOOKUP(A301,'[1]КС-2 (3)'!$B$35:$H$105,5,0),0)</f>
        <v>0</v>
      </c>
      <c r="AA301" s="204">
        <f t="shared" si="70"/>
        <v>0</v>
      </c>
    </row>
    <row r="302" spans="1:27" ht="28.2" x14ac:dyDescent="0.3">
      <c r="A302" s="38" t="s">
        <v>376</v>
      </c>
      <c r="B302" s="20" t="s">
        <v>76</v>
      </c>
      <c r="C302" s="13" t="s">
        <v>3</v>
      </c>
      <c r="D302" s="125">
        <v>250.5</v>
      </c>
      <c r="E302" s="142"/>
      <c r="F302" s="65">
        <f t="shared" si="63"/>
        <v>250.5</v>
      </c>
      <c r="G302" s="111">
        <v>1</v>
      </c>
      <c r="H302" s="66">
        <f t="shared" si="64"/>
        <v>251</v>
      </c>
      <c r="I302" s="36">
        <v>175819</v>
      </c>
      <c r="J302" s="153">
        <f t="shared" si="65"/>
        <v>-175568</v>
      </c>
      <c r="K302" s="164"/>
      <c r="L302" s="75">
        <f t="shared" si="71"/>
        <v>0</v>
      </c>
      <c r="M302" s="164"/>
      <c r="N302" s="75">
        <f t="shared" si="72"/>
        <v>0</v>
      </c>
      <c r="O302" s="164"/>
      <c r="P302" s="75">
        <f t="shared" si="66"/>
        <v>0</v>
      </c>
      <c r="Q302" s="164"/>
      <c r="R302" s="75">
        <f t="shared" si="67"/>
        <v>0</v>
      </c>
      <c r="S302" s="225"/>
      <c r="T302" s="75">
        <f t="shared" si="67"/>
        <v>0</v>
      </c>
      <c r="U302" s="76">
        <f t="shared" si="68"/>
        <v>0</v>
      </c>
      <c r="V302" s="77">
        <f t="shared" si="69"/>
        <v>0</v>
      </c>
      <c r="W302" s="78">
        <f t="shared" si="73"/>
        <v>250.5</v>
      </c>
      <c r="X302" s="79">
        <f t="shared" si="74"/>
        <v>251</v>
      </c>
      <c r="Z302" s="205">
        <f>IFERROR(VLOOKUP(A302,'[1]КС-2 (3)'!$B$35:$H$105,5,0),0)</f>
        <v>0</v>
      </c>
      <c r="AA302" s="204">
        <f t="shared" si="70"/>
        <v>0</v>
      </c>
    </row>
    <row r="303" spans="1:27" ht="28.2" x14ac:dyDescent="0.3">
      <c r="A303" s="19"/>
      <c r="B303" s="42" t="s">
        <v>492</v>
      </c>
      <c r="C303" s="43" t="s">
        <v>15</v>
      </c>
      <c r="D303" s="132"/>
      <c r="E303" s="140"/>
      <c r="F303" s="120"/>
      <c r="G303" s="111"/>
      <c r="H303" s="66">
        <f>SUM(H250:H302)</f>
        <v>706</v>
      </c>
      <c r="I303" s="37">
        <v>2415000</v>
      </c>
      <c r="J303" s="24"/>
      <c r="K303" s="164"/>
      <c r="L303" s="66">
        <f>SUM(L250:L302)</f>
        <v>0</v>
      </c>
      <c r="M303" s="164"/>
      <c r="N303" s="66">
        <f>SUM(N250:N302)</f>
        <v>0</v>
      </c>
      <c r="O303" s="164"/>
      <c r="P303" s="66">
        <f>SUM(P250:P302)</f>
        <v>0</v>
      </c>
      <c r="Q303" s="164"/>
      <c r="R303" s="66">
        <f>SUM(R250:R302)</f>
        <v>0</v>
      </c>
      <c r="S303" s="226"/>
      <c r="T303" s="66">
        <f>SUM(T250:T302)</f>
        <v>0</v>
      </c>
      <c r="U303" s="76">
        <f t="shared" si="68"/>
        <v>0</v>
      </c>
      <c r="V303" s="174">
        <f t="shared" si="69"/>
        <v>0</v>
      </c>
      <c r="W303" s="176"/>
      <c r="X303" s="176">
        <f t="shared" si="74"/>
        <v>706</v>
      </c>
      <c r="Z303" s="205">
        <f>IFERROR(VLOOKUP(A303,'[1]КС-2 (3)'!$B$35:$H$105,5,0),0)</f>
        <v>0</v>
      </c>
      <c r="AA303" s="204">
        <f t="shared" si="70"/>
        <v>0</v>
      </c>
    </row>
    <row r="304" spans="1:27" x14ac:dyDescent="0.3">
      <c r="A304" s="67"/>
      <c r="B304" s="68" t="s">
        <v>514</v>
      </c>
      <c r="C304" s="69"/>
      <c r="D304" s="70"/>
      <c r="E304" s="71"/>
      <c r="F304" s="65"/>
      <c r="G304" s="72"/>
      <c r="H304" s="66">
        <f>H303*0.745</f>
        <v>526</v>
      </c>
      <c r="I304" s="73"/>
      <c r="J304" s="69"/>
      <c r="K304" s="164"/>
      <c r="L304" s="66">
        <f>L303*0.745</f>
        <v>0</v>
      </c>
      <c r="M304" s="164"/>
      <c r="N304" s="66">
        <f>N303*0.745</f>
        <v>0</v>
      </c>
      <c r="O304" s="164"/>
      <c r="P304" s="66">
        <f>P303*0.745</f>
        <v>0</v>
      </c>
      <c r="Q304" s="164"/>
      <c r="R304" s="66">
        <f>R303*0.745</f>
        <v>0</v>
      </c>
      <c r="S304" s="226"/>
      <c r="T304" s="66">
        <f>T303*0.745</f>
        <v>0</v>
      </c>
      <c r="U304" s="76">
        <f t="shared" si="68"/>
        <v>0</v>
      </c>
      <c r="V304" s="174">
        <f t="shared" si="69"/>
        <v>0</v>
      </c>
      <c r="W304" s="176"/>
      <c r="X304" s="176">
        <f t="shared" si="74"/>
        <v>526</v>
      </c>
      <c r="Z304" s="205">
        <f>IFERROR(VLOOKUP(A304,'[1]КС-2 (3)'!$B$35:$H$105,5,0),0)</f>
        <v>0</v>
      </c>
      <c r="AA304" s="204">
        <f t="shared" si="70"/>
        <v>0</v>
      </c>
    </row>
    <row r="305" spans="1:27" x14ac:dyDescent="0.3">
      <c r="A305" s="67"/>
      <c r="B305" s="68" t="s">
        <v>519</v>
      </c>
      <c r="C305" s="11" t="s">
        <v>15</v>
      </c>
      <c r="D305" s="80"/>
      <c r="E305" s="81"/>
      <c r="F305" s="80"/>
      <c r="G305" s="82"/>
      <c r="H305" s="83">
        <f>H304</f>
        <v>526</v>
      </c>
      <c r="I305" s="84"/>
      <c r="J305" s="84">
        <v>1799175</v>
      </c>
      <c r="K305" s="165"/>
      <c r="L305" s="83">
        <f>L304</f>
        <v>0</v>
      </c>
      <c r="M305" s="165"/>
      <c r="N305" s="83">
        <f>N304</f>
        <v>0</v>
      </c>
      <c r="O305" s="165"/>
      <c r="P305" s="83">
        <f>P304</f>
        <v>0</v>
      </c>
      <c r="Q305" s="165"/>
      <c r="R305" s="83">
        <f>R304</f>
        <v>0</v>
      </c>
      <c r="S305" s="227"/>
      <c r="T305" s="83">
        <f>T304</f>
        <v>0</v>
      </c>
      <c r="U305" s="85">
        <f t="shared" si="68"/>
        <v>0</v>
      </c>
      <c r="V305" s="175">
        <f t="shared" si="69"/>
        <v>0</v>
      </c>
      <c r="W305" s="177"/>
      <c r="X305" s="177">
        <f t="shared" si="74"/>
        <v>526</v>
      </c>
      <c r="Z305" s="205">
        <f>IFERROR(VLOOKUP(A305,'[1]КС-2 (3)'!$B$35:$H$105,5,0),0)</f>
        <v>0</v>
      </c>
      <c r="AA305" s="204">
        <f t="shared" si="70"/>
        <v>0</v>
      </c>
    </row>
    <row r="306" spans="1:27" x14ac:dyDescent="0.3">
      <c r="A306" s="67"/>
      <c r="B306" s="87" t="s">
        <v>520</v>
      </c>
      <c r="C306" s="11"/>
      <c r="D306" s="80"/>
      <c r="E306" s="81"/>
      <c r="F306" s="80"/>
      <c r="G306" s="82"/>
      <c r="H306" s="156">
        <f>H305*20/120</f>
        <v>87.67</v>
      </c>
      <c r="I306" s="84"/>
      <c r="J306" s="69"/>
      <c r="K306" s="165"/>
      <c r="L306" s="156">
        <f>L305*20/120</f>
        <v>0</v>
      </c>
      <c r="M306" s="165"/>
      <c r="N306" s="156">
        <f>N305*20/120</f>
        <v>0</v>
      </c>
      <c r="O306" s="165"/>
      <c r="P306" s="156">
        <f>P305*20/120</f>
        <v>0</v>
      </c>
      <c r="Q306" s="165"/>
      <c r="R306" s="156">
        <f>R305*20/120</f>
        <v>0</v>
      </c>
      <c r="S306" s="227"/>
      <c r="T306" s="156">
        <f>T305*20/120</f>
        <v>0</v>
      </c>
      <c r="U306" s="85">
        <f t="shared" si="68"/>
        <v>0</v>
      </c>
      <c r="V306" s="175">
        <f t="shared" si="69"/>
        <v>0</v>
      </c>
      <c r="W306" s="177"/>
      <c r="X306" s="177">
        <f t="shared" si="74"/>
        <v>87.67</v>
      </c>
      <c r="Z306" s="205">
        <f>IFERROR(VLOOKUP(A306,'[1]КС-2 (3)'!$B$35:$H$105,5,0),0)</f>
        <v>0</v>
      </c>
      <c r="AA306" s="204">
        <f t="shared" si="70"/>
        <v>0</v>
      </c>
    </row>
    <row r="307" spans="1:27" x14ac:dyDescent="0.3">
      <c r="A307" s="67"/>
      <c r="B307" s="87" t="s">
        <v>529</v>
      </c>
      <c r="C307" s="197"/>
      <c r="D307" s="198"/>
      <c r="E307" s="199"/>
      <c r="F307" s="198"/>
      <c r="G307" s="200"/>
      <c r="H307" s="212">
        <v>1</v>
      </c>
      <c r="I307" s="84"/>
      <c r="J307" s="69"/>
      <c r="K307" s="165"/>
      <c r="L307" s="207">
        <f>L305/H305</f>
        <v>0</v>
      </c>
      <c r="M307" s="165"/>
      <c r="N307" s="207">
        <f>N305/H305</f>
        <v>0</v>
      </c>
      <c r="O307" s="214"/>
      <c r="P307" s="207">
        <f>P305/H305</f>
        <v>0</v>
      </c>
      <c r="Q307" s="214"/>
      <c r="R307" s="207">
        <f>R305/J305</f>
        <v>0</v>
      </c>
      <c r="S307" s="228"/>
      <c r="T307" s="207">
        <f>T305/H305</f>
        <v>0</v>
      </c>
      <c r="U307" s="85">
        <f t="shared" si="68"/>
        <v>0</v>
      </c>
      <c r="V307" s="210">
        <f t="shared" si="69"/>
        <v>0</v>
      </c>
      <c r="W307" s="211"/>
      <c r="X307" s="210">
        <f t="shared" si="74"/>
        <v>1</v>
      </c>
      <c r="Z307" s="205">
        <f>IFERROR(VLOOKUP(A307,'[1]КС-2 (3)'!$B$35:$H$105,5,0),0)</f>
        <v>0</v>
      </c>
      <c r="AA307" s="204">
        <f t="shared" si="70"/>
        <v>0</v>
      </c>
    </row>
    <row r="308" spans="1:27" ht="55.2" x14ac:dyDescent="0.3">
      <c r="A308" s="19"/>
      <c r="B308" s="60" t="s">
        <v>463</v>
      </c>
      <c r="C308" s="52" t="s">
        <v>456</v>
      </c>
      <c r="D308" s="119">
        <v>1</v>
      </c>
      <c r="E308" s="139"/>
      <c r="F308" s="119"/>
      <c r="G308" s="114"/>
      <c r="H308" s="105"/>
      <c r="I308" s="56">
        <v>205824</v>
      </c>
      <c r="J308" s="23"/>
      <c r="K308" s="164"/>
      <c r="L308" s="75"/>
      <c r="M308" s="164"/>
      <c r="N308" s="75"/>
      <c r="O308" s="164"/>
      <c r="P308" s="75"/>
      <c r="Q308" s="164"/>
      <c r="R308" s="75"/>
      <c r="S308" s="225"/>
      <c r="T308" s="75"/>
      <c r="U308" s="76">
        <f t="shared" si="68"/>
        <v>0</v>
      </c>
      <c r="V308" s="77">
        <f t="shared" si="69"/>
        <v>0</v>
      </c>
      <c r="W308" s="78"/>
      <c r="X308" s="79"/>
      <c r="Z308" s="205">
        <f>IFERROR(VLOOKUP(A308,'[1]КС-2 (3)'!$B$35:$H$105,5,0),0)</f>
        <v>0</v>
      </c>
      <c r="AA308" s="204">
        <f t="shared" si="70"/>
        <v>0</v>
      </c>
    </row>
    <row r="309" spans="1:27" ht="27.6" x14ac:dyDescent="0.3">
      <c r="A309" s="19"/>
      <c r="B309" s="44" t="s">
        <v>8</v>
      </c>
      <c r="C309" s="2"/>
      <c r="D309" s="133"/>
      <c r="E309" s="145"/>
      <c r="F309" s="122"/>
      <c r="G309" s="111"/>
      <c r="H309" s="104"/>
      <c r="I309" s="36"/>
      <c r="J309" s="23"/>
      <c r="K309" s="164"/>
      <c r="L309" s="75"/>
      <c r="M309" s="164"/>
      <c r="N309" s="75"/>
      <c r="O309" s="164"/>
      <c r="P309" s="75"/>
      <c r="Q309" s="164"/>
      <c r="R309" s="75"/>
      <c r="S309" s="225"/>
      <c r="T309" s="75"/>
      <c r="U309" s="76">
        <f t="shared" si="68"/>
        <v>0</v>
      </c>
      <c r="V309" s="77">
        <f t="shared" si="69"/>
        <v>0</v>
      </c>
      <c r="W309" s="78"/>
      <c r="X309" s="79"/>
      <c r="Z309" s="205">
        <f>IFERROR(VLOOKUP(A309,'[1]КС-2 (3)'!$B$35:$H$105,5,0),0)</f>
        <v>0</v>
      </c>
      <c r="AA309" s="204">
        <f t="shared" si="70"/>
        <v>0</v>
      </c>
    </row>
    <row r="310" spans="1:27" x14ac:dyDescent="0.3">
      <c r="A310" s="19" t="s">
        <v>377</v>
      </c>
      <c r="B310" s="9" t="s">
        <v>147</v>
      </c>
      <c r="C310" s="8" t="s">
        <v>12</v>
      </c>
      <c r="D310" s="130">
        <v>163</v>
      </c>
      <c r="E310" s="144"/>
      <c r="F310" s="65">
        <f t="shared" ref="F310:F312" si="75">D310+E310</f>
        <v>163</v>
      </c>
      <c r="G310" s="111">
        <v>1</v>
      </c>
      <c r="H310" s="66">
        <f t="shared" ref="H310:H312" si="76">ROUND(F310*G310,0)</f>
        <v>163</v>
      </c>
      <c r="I310" s="36">
        <v>35340</v>
      </c>
      <c r="J310" s="153">
        <f t="shared" ref="J310:J312" si="77">H310-I310</f>
        <v>-35177</v>
      </c>
      <c r="K310" s="164"/>
      <c r="L310" s="75">
        <f t="shared" si="71"/>
        <v>0</v>
      </c>
      <c r="M310" s="164"/>
      <c r="N310" s="75">
        <f t="shared" si="72"/>
        <v>0</v>
      </c>
      <c r="O310" s="164"/>
      <c r="P310" s="75">
        <f t="shared" ref="P310:P312" si="78">ROUND(O310*$G310,0)</f>
        <v>0</v>
      </c>
      <c r="Q310" s="164"/>
      <c r="R310" s="75">
        <f t="shared" ref="R310:T312" si="79">ROUND(Q310*$G310,0)</f>
        <v>0</v>
      </c>
      <c r="S310" s="225"/>
      <c r="T310" s="75">
        <f t="shared" si="79"/>
        <v>0</v>
      </c>
      <c r="U310" s="76">
        <f t="shared" si="68"/>
        <v>0</v>
      </c>
      <c r="V310" s="77">
        <f t="shared" si="69"/>
        <v>0</v>
      </c>
      <c r="W310" s="78">
        <f t="shared" si="73"/>
        <v>163</v>
      </c>
      <c r="X310" s="79">
        <f t="shared" si="74"/>
        <v>163</v>
      </c>
      <c r="Z310" s="205">
        <f>IFERROR(VLOOKUP(A310,'[1]КС-2 (3)'!$B$35:$H$105,5,0),0)</f>
        <v>0</v>
      </c>
      <c r="AA310" s="204">
        <f t="shared" si="70"/>
        <v>0</v>
      </c>
    </row>
    <row r="311" spans="1:27" x14ac:dyDescent="0.3">
      <c r="A311" s="19" t="s">
        <v>378</v>
      </c>
      <c r="B311" s="9" t="s">
        <v>148</v>
      </c>
      <c r="C311" s="8" t="s">
        <v>12</v>
      </c>
      <c r="D311" s="130">
        <v>163</v>
      </c>
      <c r="E311" s="144"/>
      <c r="F311" s="65">
        <f t="shared" si="75"/>
        <v>163</v>
      </c>
      <c r="G311" s="111">
        <v>1</v>
      </c>
      <c r="H311" s="66">
        <f t="shared" si="76"/>
        <v>163</v>
      </c>
      <c r="I311" s="36">
        <v>151916</v>
      </c>
      <c r="J311" s="153">
        <f t="shared" si="77"/>
        <v>-151753</v>
      </c>
      <c r="K311" s="164"/>
      <c r="L311" s="75">
        <f t="shared" si="71"/>
        <v>0</v>
      </c>
      <c r="M311" s="164"/>
      <c r="N311" s="75">
        <f t="shared" si="72"/>
        <v>0</v>
      </c>
      <c r="O311" s="164"/>
      <c r="P311" s="75">
        <f t="shared" si="78"/>
        <v>0</v>
      </c>
      <c r="Q311" s="164"/>
      <c r="R311" s="75">
        <f t="shared" si="79"/>
        <v>0</v>
      </c>
      <c r="S311" s="225"/>
      <c r="T311" s="75">
        <f t="shared" si="79"/>
        <v>0</v>
      </c>
      <c r="U311" s="76">
        <f t="shared" si="68"/>
        <v>0</v>
      </c>
      <c r="V311" s="77">
        <f t="shared" si="69"/>
        <v>0</v>
      </c>
      <c r="W311" s="78">
        <f t="shared" si="73"/>
        <v>163</v>
      </c>
      <c r="X311" s="79">
        <f t="shared" si="74"/>
        <v>163</v>
      </c>
      <c r="Z311" s="205">
        <f>IFERROR(VLOOKUP(A311,'[1]КС-2 (3)'!$B$35:$H$105,5,0),0)</f>
        <v>0</v>
      </c>
      <c r="AA311" s="204">
        <f t="shared" si="70"/>
        <v>0</v>
      </c>
    </row>
    <row r="312" spans="1:27" x14ac:dyDescent="0.3">
      <c r="A312" s="19" t="s">
        <v>379</v>
      </c>
      <c r="B312" s="9" t="s">
        <v>181</v>
      </c>
      <c r="C312" s="8" t="s">
        <v>12</v>
      </c>
      <c r="D312" s="130">
        <v>489</v>
      </c>
      <c r="E312" s="144"/>
      <c r="F312" s="65">
        <f t="shared" si="75"/>
        <v>489</v>
      </c>
      <c r="G312" s="111">
        <v>1</v>
      </c>
      <c r="H312" s="66">
        <f t="shared" si="76"/>
        <v>489</v>
      </c>
      <c r="I312" s="36">
        <v>18568</v>
      </c>
      <c r="J312" s="153">
        <f t="shared" si="77"/>
        <v>-18079</v>
      </c>
      <c r="K312" s="164"/>
      <c r="L312" s="75">
        <f t="shared" si="71"/>
        <v>0</v>
      </c>
      <c r="M312" s="164"/>
      <c r="N312" s="75">
        <f t="shared" si="72"/>
        <v>0</v>
      </c>
      <c r="O312" s="164"/>
      <c r="P312" s="75">
        <f t="shared" si="78"/>
        <v>0</v>
      </c>
      <c r="Q312" s="164"/>
      <c r="R312" s="75">
        <f t="shared" si="79"/>
        <v>0</v>
      </c>
      <c r="S312" s="225"/>
      <c r="T312" s="75">
        <f t="shared" si="79"/>
        <v>0</v>
      </c>
      <c r="U312" s="76">
        <f t="shared" si="68"/>
        <v>0</v>
      </c>
      <c r="V312" s="77">
        <f t="shared" si="69"/>
        <v>0</v>
      </c>
      <c r="W312" s="78">
        <f t="shared" si="73"/>
        <v>489</v>
      </c>
      <c r="X312" s="79">
        <f t="shared" si="74"/>
        <v>489</v>
      </c>
      <c r="Z312" s="205">
        <f>IFERROR(VLOOKUP(A312,'[1]КС-2 (3)'!$B$35:$H$105,5,0),0)</f>
        <v>0</v>
      </c>
      <c r="AA312" s="204">
        <f t="shared" si="70"/>
        <v>0</v>
      </c>
    </row>
    <row r="313" spans="1:27" ht="28.2" x14ac:dyDescent="0.3">
      <c r="A313" s="19"/>
      <c r="B313" s="42" t="s">
        <v>493</v>
      </c>
      <c r="C313" s="43" t="s">
        <v>15</v>
      </c>
      <c r="D313" s="130"/>
      <c r="E313" s="144"/>
      <c r="F313" s="123"/>
      <c r="G313" s="111"/>
      <c r="H313" s="66">
        <f>SUM(H310:H312)</f>
        <v>815</v>
      </c>
      <c r="I313" s="37">
        <v>205824</v>
      </c>
      <c r="J313" s="24"/>
      <c r="K313" s="164"/>
      <c r="L313" s="66">
        <f>SUM(L310:L312)</f>
        <v>0</v>
      </c>
      <c r="M313" s="164"/>
      <c r="N313" s="66">
        <f>SUM(N310:N312)</f>
        <v>0</v>
      </c>
      <c r="O313" s="164"/>
      <c r="P313" s="66">
        <f>SUM(P310:P312)</f>
        <v>0</v>
      </c>
      <c r="Q313" s="164"/>
      <c r="R313" s="66">
        <f>SUM(R310:R312)</f>
        <v>0</v>
      </c>
      <c r="S313" s="226"/>
      <c r="T313" s="66">
        <f>SUM(T310:T312)</f>
        <v>0</v>
      </c>
      <c r="U313" s="76">
        <f t="shared" si="68"/>
        <v>0</v>
      </c>
      <c r="V313" s="174">
        <f t="shared" si="69"/>
        <v>0</v>
      </c>
      <c r="W313" s="176"/>
      <c r="X313" s="176">
        <f t="shared" si="74"/>
        <v>815</v>
      </c>
      <c r="Z313" s="205">
        <f>IFERROR(VLOOKUP(A313,'[1]КС-2 (3)'!$B$35:$H$105,5,0),0)</f>
        <v>0</v>
      </c>
      <c r="AA313" s="204">
        <f t="shared" si="70"/>
        <v>0</v>
      </c>
    </row>
    <row r="314" spans="1:27" x14ac:dyDescent="0.3">
      <c r="A314" s="67"/>
      <c r="B314" s="68" t="s">
        <v>514</v>
      </c>
      <c r="C314" s="69"/>
      <c r="D314" s="70"/>
      <c r="E314" s="71"/>
      <c r="F314" s="65"/>
      <c r="G314" s="72"/>
      <c r="H314" s="66">
        <f>H313*0.745</f>
        <v>607</v>
      </c>
      <c r="I314" s="73"/>
      <c r="J314" s="69"/>
      <c r="K314" s="164"/>
      <c r="L314" s="66">
        <f>L313*0.745</f>
        <v>0</v>
      </c>
      <c r="M314" s="164"/>
      <c r="N314" s="66">
        <f>N313*0.745</f>
        <v>0</v>
      </c>
      <c r="O314" s="164"/>
      <c r="P314" s="66">
        <f>P313*0.745</f>
        <v>0</v>
      </c>
      <c r="Q314" s="164"/>
      <c r="R314" s="66">
        <f>R313*0.745</f>
        <v>0</v>
      </c>
      <c r="S314" s="226"/>
      <c r="T314" s="66">
        <f>T313*0.745</f>
        <v>0</v>
      </c>
      <c r="U314" s="76">
        <f t="shared" si="68"/>
        <v>0</v>
      </c>
      <c r="V314" s="174">
        <f t="shared" si="69"/>
        <v>0</v>
      </c>
      <c r="W314" s="176"/>
      <c r="X314" s="176">
        <f t="shared" ref="X314:X317" si="80">H314-V314</f>
        <v>607</v>
      </c>
      <c r="Z314" s="205">
        <f>IFERROR(VLOOKUP(A314,'[1]КС-2 (3)'!$B$35:$H$105,5,0),0)</f>
        <v>0</v>
      </c>
      <c r="AA314" s="204">
        <f t="shared" si="70"/>
        <v>0</v>
      </c>
    </row>
    <row r="315" spans="1:27" x14ac:dyDescent="0.3">
      <c r="A315" s="67"/>
      <c r="B315" s="68" t="s">
        <v>519</v>
      </c>
      <c r="C315" s="11" t="s">
        <v>15</v>
      </c>
      <c r="D315" s="80"/>
      <c r="E315" s="81"/>
      <c r="F315" s="80"/>
      <c r="G315" s="82"/>
      <c r="H315" s="83">
        <f>H314</f>
        <v>607</v>
      </c>
      <c r="I315" s="84"/>
      <c r="J315" s="84">
        <v>153339</v>
      </c>
      <c r="K315" s="165"/>
      <c r="L315" s="83">
        <f>L314</f>
        <v>0</v>
      </c>
      <c r="M315" s="165"/>
      <c r="N315" s="83">
        <f>N314</f>
        <v>0</v>
      </c>
      <c r="O315" s="165"/>
      <c r="P315" s="83">
        <f>P314</f>
        <v>0</v>
      </c>
      <c r="Q315" s="165"/>
      <c r="R315" s="83">
        <f>R314</f>
        <v>0</v>
      </c>
      <c r="S315" s="227"/>
      <c r="T315" s="83">
        <f>T314</f>
        <v>0</v>
      </c>
      <c r="U315" s="85">
        <f t="shared" si="68"/>
        <v>0</v>
      </c>
      <c r="V315" s="175">
        <f t="shared" si="69"/>
        <v>0</v>
      </c>
      <c r="W315" s="177"/>
      <c r="X315" s="177">
        <f t="shared" si="80"/>
        <v>607</v>
      </c>
      <c r="Z315" s="205">
        <f>IFERROR(VLOOKUP(A315,'[1]КС-2 (3)'!$B$35:$H$105,5,0),0)</f>
        <v>0</v>
      </c>
      <c r="AA315" s="204">
        <f t="shared" si="70"/>
        <v>0</v>
      </c>
    </row>
    <row r="316" spans="1:27" x14ac:dyDescent="0.3">
      <c r="A316" s="67"/>
      <c r="B316" s="87" t="s">
        <v>520</v>
      </c>
      <c r="C316" s="11"/>
      <c r="D316" s="80"/>
      <c r="E316" s="81"/>
      <c r="F316" s="80"/>
      <c r="G316" s="82"/>
      <c r="H316" s="156">
        <f>H315*20/120</f>
        <v>101.17</v>
      </c>
      <c r="I316" s="84"/>
      <c r="J316" s="69"/>
      <c r="K316" s="165"/>
      <c r="L316" s="156">
        <f>L315*20/120</f>
        <v>0</v>
      </c>
      <c r="M316" s="165"/>
      <c r="N316" s="156">
        <f>N315*20/120</f>
        <v>0</v>
      </c>
      <c r="O316" s="165"/>
      <c r="P316" s="156">
        <f>P315*20/120</f>
        <v>0</v>
      </c>
      <c r="Q316" s="165"/>
      <c r="R316" s="156">
        <f>R315*20/120</f>
        <v>0</v>
      </c>
      <c r="S316" s="227"/>
      <c r="T316" s="156">
        <f>T315*20/120</f>
        <v>0</v>
      </c>
      <c r="U316" s="85">
        <f t="shared" si="68"/>
        <v>0</v>
      </c>
      <c r="V316" s="175">
        <f t="shared" si="69"/>
        <v>0</v>
      </c>
      <c r="W316" s="177"/>
      <c r="X316" s="177">
        <f t="shared" si="80"/>
        <v>101.17</v>
      </c>
      <c r="Z316" s="205">
        <f>IFERROR(VLOOKUP(A316,'[1]КС-2 (3)'!$B$35:$H$105,5,0),0)</f>
        <v>0</v>
      </c>
      <c r="AA316" s="204">
        <f t="shared" si="70"/>
        <v>0</v>
      </c>
    </row>
    <row r="317" spans="1:27" x14ac:dyDescent="0.3">
      <c r="A317" s="67"/>
      <c r="B317" s="87" t="s">
        <v>529</v>
      </c>
      <c r="C317" s="197"/>
      <c r="D317" s="198"/>
      <c r="E317" s="199"/>
      <c r="F317" s="198"/>
      <c r="G317" s="200"/>
      <c r="H317" s="212">
        <v>1</v>
      </c>
      <c r="I317" s="84"/>
      <c r="J317" s="69"/>
      <c r="K317" s="165"/>
      <c r="L317" s="207">
        <f>L315/H315</f>
        <v>0</v>
      </c>
      <c r="M317" s="165"/>
      <c r="N317" s="207">
        <f>N315/H315</f>
        <v>0</v>
      </c>
      <c r="O317" s="214"/>
      <c r="P317" s="207">
        <f>P315/H315</f>
        <v>0</v>
      </c>
      <c r="Q317" s="214"/>
      <c r="R317" s="207">
        <f>R315/J315</f>
        <v>0</v>
      </c>
      <c r="S317" s="228"/>
      <c r="T317" s="207">
        <f>T315/H315</f>
        <v>0</v>
      </c>
      <c r="U317" s="85">
        <f t="shared" si="68"/>
        <v>0</v>
      </c>
      <c r="V317" s="210">
        <f t="shared" si="69"/>
        <v>0</v>
      </c>
      <c r="W317" s="211"/>
      <c r="X317" s="210">
        <f t="shared" si="80"/>
        <v>1</v>
      </c>
      <c r="Z317" s="205">
        <f>IFERROR(VLOOKUP(A317,'[1]КС-2 (3)'!$B$35:$H$105,5,0),0)</f>
        <v>0</v>
      </c>
      <c r="AA317" s="204">
        <f t="shared" ref="AA317" si="81">Z317-O317</f>
        <v>0</v>
      </c>
    </row>
    <row r="318" spans="1:27" ht="55.2" x14ac:dyDescent="0.3">
      <c r="A318" s="19"/>
      <c r="B318" s="60" t="s">
        <v>464</v>
      </c>
      <c r="C318" s="52" t="s">
        <v>456</v>
      </c>
      <c r="D318" s="119">
        <v>1</v>
      </c>
      <c r="E318" s="139"/>
      <c r="F318" s="119"/>
      <c r="G318" s="114"/>
      <c r="H318" s="105"/>
      <c r="I318" s="56">
        <v>1111201</v>
      </c>
      <c r="J318" s="23"/>
      <c r="K318" s="164"/>
      <c r="L318" s="75"/>
      <c r="M318" s="164"/>
      <c r="N318" s="75"/>
      <c r="O318" s="164"/>
      <c r="P318" s="75"/>
      <c r="Q318" s="164"/>
      <c r="R318" s="75"/>
      <c r="S318" s="225"/>
      <c r="T318" s="75"/>
      <c r="U318" s="76">
        <f t="shared" si="68"/>
        <v>0</v>
      </c>
      <c r="V318" s="77">
        <f t="shared" si="69"/>
        <v>0</v>
      </c>
      <c r="W318" s="78"/>
      <c r="X318" s="79"/>
      <c r="Z318" s="205">
        <f>IFERROR(VLOOKUP(A318,'[1]КС-2 (3)'!$B$35:$H$105,5,0),0)</f>
        <v>0</v>
      </c>
      <c r="AA318" s="204">
        <f t="shared" si="70"/>
        <v>0</v>
      </c>
    </row>
    <row r="319" spans="1:27" ht="27.6" x14ac:dyDescent="0.3">
      <c r="A319" s="19"/>
      <c r="B319" s="44" t="s">
        <v>8</v>
      </c>
      <c r="C319" s="2"/>
      <c r="D319" s="133"/>
      <c r="E319" s="145"/>
      <c r="F319" s="122"/>
      <c r="G319" s="111"/>
      <c r="H319" s="104"/>
      <c r="I319" s="36"/>
      <c r="J319" s="23"/>
      <c r="K319" s="164"/>
      <c r="L319" s="75"/>
      <c r="M319" s="164"/>
      <c r="N319" s="75"/>
      <c r="O319" s="164"/>
      <c r="P319" s="75"/>
      <c r="Q319" s="164"/>
      <c r="R319" s="75"/>
      <c r="S319" s="225"/>
      <c r="T319" s="75"/>
      <c r="U319" s="76">
        <f t="shared" si="68"/>
        <v>0</v>
      </c>
      <c r="V319" s="77">
        <f t="shared" si="69"/>
        <v>0</v>
      </c>
      <c r="W319" s="78"/>
      <c r="X319" s="79"/>
      <c r="Z319" s="205">
        <f>IFERROR(VLOOKUP(A319,'[1]КС-2 (3)'!$B$35:$H$105,5,0),0)</f>
        <v>0</v>
      </c>
      <c r="AA319" s="204">
        <f t="shared" si="70"/>
        <v>0</v>
      </c>
    </row>
    <row r="320" spans="1:27" x14ac:dyDescent="0.3">
      <c r="A320" s="19" t="s">
        <v>380</v>
      </c>
      <c r="B320" s="9" t="s">
        <v>147</v>
      </c>
      <c r="C320" s="8" t="s">
        <v>12</v>
      </c>
      <c r="D320" s="130">
        <v>880</v>
      </c>
      <c r="E320" s="144"/>
      <c r="F320" s="65">
        <f t="shared" ref="F320:F322" si="82">D320+E320</f>
        <v>880</v>
      </c>
      <c r="G320" s="111">
        <v>1</v>
      </c>
      <c r="H320" s="66">
        <f t="shared" ref="H320:H322" si="83">ROUND(F320*G320,0)</f>
        <v>880</v>
      </c>
      <c r="I320" s="36">
        <v>190791</v>
      </c>
      <c r="J320" s="153">
        <f t="shared" ref="J320:J322" si="84">H320-I320</f>
        <v>-189911</v>
      </c>
      <c r="K320" s="164"/>
      <c r="L320" s="75">
        <f t="shared" si="71"/>
        <v>0</v>
      </c>
      <c r="M320" s="164"/>
      <c r="N320" s="75">
        <f t="shared" si="72"/>
        <v>0</v>
      </c>
      <c r="O320" s="164"/>
      <c r="P320" s="75">
        <f t="shared" ref="P320:P322" si="85">ROUND(O320*$G320,0)</f>
        <v>0</v>
      </c>
      <c r="Q320" s="164"/>
      <c r="R320" s="75">
        <f t="shared" ref="R320:T322" si="86">ROUND(Q320*$G320,0)</f>
        <v>0</v>
      </c>
      <c r="S320" s="225"/>
      <c r="T320" s="75">
        <f t="shared" si="86"/>
        <v>0</v>
      </c>
      <c r="U320" s="76">
        <f t="shared" si="68"/>
        <v>0</v>
      </c>
      <c r="V320" s="77">
        <f t="shared" si="69"/>
        <v>0</v>
      </c>
      <c r="W320" s="78">
        <f t="shared" si="73"/>
        <v>880</v>
      </c>
      <c r="X320" s="79">
        <f t="shared" si="74"/>
        <v>880</v>
      </c>
      <c r="Z320" s="205">
        <f>IFERROR(VLOOKUP(A320,'[1]КС-2 (3)'!$B$35:$H$105,5,0),0)</f>
        <v>0</v>
      </c>
      <c r="AA320" s="204">
        <f t="shared" si="70"/>
        <v>0</v>
      </c>
    </row>
    <row r="321" spans="1:27" x14ac:dyDescent="0.3">
      <c r="A321" s="19" t="s">
        <v>381</v>
      </c>
      <c r="B321" s="9" t="s">
        <v>148</v>
      </c>
      <c r="C321" s="8" t="s">
        <v>12</v>
      </c>
      <c r="D321" s="130">
        <v>880</v>
      </c>
      <c r="E321" s="144"/>
      <c r="F321" s="65">
        <f t="shared" si="82"/>
        <v>880</v>
      </c>
      <c r="G321" s="111">
        <v>1</v>
      </c>
      <c r="H321" s="66">
        <f t="shared" si="83"/>
        <v>880</v>
      </c>
      <c r="I321" s="36">
        <v>820167</v>
      </c>
      <c r="J321" s="153">
        <f t="shared" si="84"/>
        <v>-819287</v>
      </c>
      <c r="K321" s="164"/>
      <c r="L321" s="75">
        <f t="shared" si="71"/>
        <v>0</v>
      </c>
      <c r="M321" s="164"/>
      <c r="N321" s="75">
        <f t="shared" si="72"/>
        <v>0</v>
      </c>
      <c r="O321" s="164"/>
      <c r="P321" s="75">
        <f t="shared" si="85"/>
        <v>0</v>
      </c>
      <c r="Q321" s="164"/>
      <c r="R321" s="75">
        <f t="shared" si="86"/>
        <v>0</v>
      </c>
      <c r="S321" s="225"/>
      <c r="T321" s="75">
        <f t="shared" si="86"/>
        <v>0</v>
      </c>
      <c r="U321" s="76">
        <f t="shared" si="68"/>
        <v>0</v>
      </c>
      <c r="V321" s="77">
        <f t="shared" si="69"/>
        <v>0</v>
      </c>
      <c r="W321" s="78">
        <f t="shared" si="73"/>
        <v>880</v>
      </c>
      <c r="X321" s="79">
        <f t="shared" si="74"/>
        <v>880</v>
      </c>
      <c r="Z321" s="205">
        <f>IFERROR(VLOOKUP(A321,'[1]КС-2 (3)'!$B$35:$H$105,5,0),0)</f>
        <v>0</v>
      </c>
      <c r="AA321" s="204">
        <f t="shared" si="70"/>
        <v>0</v>
      </c>
    </row>
    <row r="322" spans="1:27" x14ac:dyDescent="0.3">
      <c r="A322" s="19" t="s">
        <v>382</v>
      </c>
      <c r="B322" s="9" t="s">
        <v>181</v>
      </c>
      <c r="C322" s="8" t="s">
        <v>12</v>
      </c>
      <c r="D322" s="130">
        <v>2640</v>
      </c>
      <c r="E322" s="144"/>
      <c r="F322" s="65">
        <f t="shared" si="82"/>
        <v>2640</v>
      </c>
      <c r="G322" s="111">
        <v>1</v>
      </c>
      <c r="H322" s="66">
        <f t="shared" si="83"/>
        <v>2640</v>
      </c>
      <c r="I322" s="36">
        <v>100243</v>
      </c>
      <c r="J322" s="153">
        <f t="shared" si="84"/>
        <v>-97603</v>
      </c>
      <c r="K322" s="164"/>
      <c r="L322" s="75">
        <f t="shared" si="71"/>
        <v>0</v>
      </c>
      <c r="M322" s="164"/>
      <c r="N322" s="75">
        <f t="shared" si="72"/>
        <v>0</v>
      </c>
      <c r="O322" s="164"/>
      <c r="P322" s="75">
        <f t="shared" si="85"/>
        <v>0</v>
      </c>
      <c r="Q322" s="164"/>
      <c r="R322" s="75">
        <f t="shared" si="86"/>
        <v>0</v>
      </c>
      <c r="S322" s="225"/>
      <c r="T322" s="75">
        <f t="shared" si="86"/>
        <v>0</v>
      </c>
      <c r="U322" s="76">
        <f t="shared" si="68"/>
        <v>0</v>
      </c>
      <c r="V322" s="77">
        <f t="shared" si="69"/>
        <v>0</v>
      </c>
      <c r="W322" s="78">
        <f t="shared" si="73"/>
        <v>2640</v>
      </c>
      <c r="X322" s="79">
        <f t="shared" si="74"/>
        <v>2640</v>
      </c>
      <c r="Z322" s="205">
        <f>IFERROR(VLOOKUP(A322,'[1]КС-2 (3)'!$B$35:$H$105,5,0),0)</f>
        <v>0</v>
      </c>
      <c r="AA322" s="204">
        <f t="shared" si="70"/>
        <v>0</v>
      </c>
    </row>
    <row r="323" spans="1:27" ht="28.2" x14ac:dyDescent="0.3">
      <c r="A323" s="19"/>
      <c r="B323" s="42" t="s">
        <v>494</v>
      </c>
      <c r="C323" s="43" t="s">
        <v>15</v>
      </c>
      <c r="D323" s="130"/>
      <c r="E323" s="144"/>
      <c r="F323" s="123"/>
      <c r="G323" s="111"/>
      <c r="H323" s="66">
        <f>SUM(H320:H322)</f>
        <v>4400</v>
      </c>
      <c r="I323" s="37">
        <v>1111201</v>
      </c>
      <c r="J323" s="24"/>
      <c r="K323" s="164"/>
      <c r="L323" s="66">
        <f>SUM(L320:L322)</f>
        <v>0</v>
      </c>
      <c r="M323" s="164"/>
      <c r="N323" s="66">
        <f>SUM(N320:N322)</f>
        <v>0</v>
      </c>
      <c r="O323" s="164"/>
      <c r="P323" s="66">
        <f>SUM(P320:P322)</f>
        <v>0</v>
      </c>
      <c r="Q323" s="164"/>
      <c r="R323" s="66">
        <f>SUM(R320:R322)</f>
        <v>0</v>
      </c>
      <c r="S323" s="226"/>
      <c r="T323" s="66">
        <f>SUM(T320:T322)</f>
        <v>0</v>
      </c>
      <c r="U323" s="76">
        <f t="shared" si="68"/>
        <v>0</v>
      </c>
      <c r="V323" s="174">
        <f t="shared" si="69"/>
        <v>0</v>
      </c>
      <c r="W323" s="176"/>
      <c r="X323" s="176">
        <f t="shared" si="74"/>
        <v>4400</v>
      </c>
      <c r="Z323" s="205">
        <f>IFERROR(VLOOKUP(A323,'[1]КС-2 (3)'!$B$35:$H$105,5,0),0)</f>
        <v>0</v>
      </c>
      <c r="AA323" s="204">
        <f t="shared" si="70"/>
        <v>0</v>
      </c>
    </row>
    <row r="324" spans="1:27" x14ac:dyDescent="0.3">
      <c r="A324" s="67"/>
      <c r="B324" s="68" t="s">
        <v>514</v>
      </c>
      <c r="C324" s="69"/>
      <c r="D324" s="70"/>
      <c r="E324" s="71"/>
      <c r="F324" s="65"/>
      <c r="G324" s="72"/>
      <c r="H324" s="154">
        <f>H323*0.745-1</f>
        <v>3277</v>
      </c>
      <c r="I324" s="73"/>
      <c r="J324" s="69"/>
      <c r="K324" s="164"/>
      <c r="L324" s="66">
        <f>L323*0.745</f>
        <v>0</v>
      </c>
      <c r="M324" s="164"/>
      <c r="N324" s="66">
        <f>N323*0.745</f>
        <v>0</v>
      </c>
      <c r="O324" s="164"/>
      <c r="P324" s="66">
        <f>P323*0.745</f>
        <v>0</v>
      </c>
      <c r="Q324" s="164"/>
      <c r="R324" s="66">
        <f>R323*0.745</f>
        <v>0</v>
      </c>
      <c r="S324" s="226"/>
      <c r="T324" s="66">
        <f>T323*0.745</f>
        <v>0</v>
      </c>
      <c r="U324" s="76">
        <f t="shared" si="68"/>
        <v>0</v>
      </c>
      <c r="V324" s="174">
        <f t="shared" si="69"/>
        <v>0</v>
      </c>
      <c r="W324" s="176"/>
      <c r="X324" s="176">
        <f t="shared" si="74"/>
        <v>3277</v>
      </c>
      <c r="Z324" s="205">
        <f>IFERROR(VLOOKUP(A324,'[1]КС-2 (3)'!$B$35:$H$105,5,0),0)</f>
        <v>0</v>
      </c>
      <c r="AA324" s="204">
        <f t="shared" si="70"/>
        <v>0</v>
      </c>
    </row>
    <row r="325" spans="1:27" x14ac:dyDescent="0.3">
      <c r="A325" s="67"/>
      <c r="B325" s="68" t="s">
        <v>519</v>
      </c>
      <c r="C325" s="11" t="s">
        <v>15</v>
      </c>
      <c r="D325" s="80"/>
      <c r="E325" s="81"/>
      <c r="F325" s="80"/>
      <c r="G325" s="82"/>
      <c r="H325" s="83">
        <f>H324</f>
        <v>3277</v>
      </c>
      <c r="I325" s="84"/>
      <c r="J325" s="84">
        <v>827844</v>
      </c>
      <c r="K325" s="165"/>
      <c r="L325" s="83">
        <f>L324</f>
        <v>0</v>
      </c>
      <c r="M325" s="165"/>
      <c r="N325" s="83">
        <f>N324</f>
        <v>0</v>
      </c>
      <c r="O325" s="165"/>
      <c r="P325" s="83">
        <f>P324</f>
        <v>0</v>
      </c>
      <c r="Q325" s="165"/>
      <c r="R325" s="83">
        <f>R324</f>
        <v>0</v>
      </c>
      <c r="S325" s="227"/>
      <c r="T325" s="83">
        <f>T324</f>
        <v>0</v>
      </c>
      <c r="U325" s="85">
        <f t="shared" si="68"/>
        <v>0</v>
      </c>
      <c r="V325" s="175">
        <f t="shared" si="69"/>
        <v>0</v>
      </c>
      <c r="W325" s="177"/>
      <c r="X325" s="177">
        <f t="shared" si="74"/>
        <v>3277</v>
      </c>
      <c r="Z325" s="205">
        <f>IFERROR(VLOOKUP(A325,'[1]КС-2 (3)'!$B$35:$H$105,5,0),0)</f>
        <v>0</v>
      </c>
      <c r="AA325" s="204">
        <f t="shared" si="70"/>
        <v>0</v>
      </c>
    </row>
    <row r="326" spans="1:27" x14ac:dyDescent="0.3">
      <c r="A326" s="67"/>
      <c r="B326" s="87" t="s">
        <v>520</v>
      </c>
      <c r="C326" s="11"/>
      <c r="D326" s="80"/>
      <c r="E326" s="81"/>
      <c r="F326" s="80"/>
      <c r="G326" s="82"/>
      <c r="H326" s="156">
        <f>H325*20/120</f>
        <v>546.16999999999996</v>
      </c>
      <c r="I326" s="84"/>
      <c r="J326" s="69"/>
      <c r="K326" s="165"/>
      <c r="L326" s="156">
        <f>L325*20/120</f>
        <v>0</v>
      </c>
      <c r="M326" s="165"/>
      <c r="N326" s="156">
        <f>N325*20/120</f>
        <v>0</v>
      </c>
      <c r="O326" s="165"/>
      <c r="P326" s="156">
        <f>P325*20/120</f>
        <v>0</v>
      </c>
      <c r="Q326" s="165"/>
      <c r="R326" s="156">
        <f>R325*20/120</f>
        <v>0</v>
      </c>
      <c r="S326" s="227"/>
      <c r="T326" s="156">
        <f>T325*20/120</f>
        <v>0</v>
      </c>
      <c r="U326" s="85">
        <f t="shared" si="68"/>
        <v>0</v>
      </c>
      <c r="V326" s="175">
        <f t="shared" si="69"/>
        <v>0</v>
      </c>
      <c r="W326" s="177"/>
      <c r="X326" s="177">
        <f t="shared" si="74"/>
        <v>546.16999999999996</v>
      </c>
      <c r="Z326" s="205">
        <f>IFERROR(VLOOKUP(A326,'[1]КС-2 (3)'!$B$35:$H$105,5,0),0)</f>
        <v>0</v>
      </c>
      <c r="AA326" s="204">
        <f t="shared" si="70"/>
        <v>0</v>
      </c>
    </row>
    <row r="327" spans="1:27" x14ac:dyDescent="0.3">
      <c r="A327" s="67"/>
      <c r="B327" s="87" t="s">
        <v>529</v>
      </c>
      <c r="C327" s="197"/>
      <c r="D327" s="198"/>
      <c r="E327" s="199"/>
      <c r="F327" s="198"/>
      <c r="G327" s="200"/>
      <c r="H327" s="212">
        <v>1</v>
      </c>
      <c r="I327" s="84"/>
      <c r="J327" s="69"/>
      <c r="K327" s="165"/>
      <c r="L327" s="207">
        <f>L325/H325</f>
        <v>0</v>
      </c>
      <c r="M327" s="165"/>
      <c r="N327" s="207">
        <f>N325/H325</f>
        <v>0</v>
      </c>
      <c r="O327" s="214"/>
      <c r="P327" s="207">
        <f>P325/H325</f>
        <v>0</v>
      </c>
      <c r="Q327" s="214"/>
      <c r="R327" s="207">
        <f>R325/J325</f>
        <v>0</v>
      </c>
      <c r="S327" s="228"/>
      <c r="T327" s="207">
        <f>T325/H325</f>
        <v>0</v>
      </c>
      <c r="U327" s="85">
        <f t="shared" si="68"/>
        <v>0</v>
      </c>
      <c r="V327" s="210">
        <f t="shared" si="69"/>
        <v>0</v>
      </c>
      <c r="W327" s="211"/>
      <c r="X327" s="210">
        <f t="shared" si="74"/>
        <v>1</v>
      </c>
      <c r="Z327" s="205">
        <f>IFERROR(VLOOKUP(A327,'[1]КС-2 (3)'!$B$35:$H$105,5,0),0)</f>
        <v>0</v>
      </c>
      <c r="AA327" s="204">
        <f t="shared" si="70"/>
        <v>0</v>
      </c>
    </row>
    <row r="328" spans="1:27" ht="69" x14ac:dyDescent="0.3">
      <c r="A328" s="19"/>
      <c r="B328" s="60" t="s">
        <v>465</v>
      </c>
      <c r="C328" s="52" t="s">
        <v>456</v>
      </c>
      <c r="D328" s="119">
        <v>1</v>
      </c>
      <c r="E328" s="139"/>
      <c r="F328" s="119"/>
      <c r="G328" s="114"/>
      <c r="H328" s="105"/>
      <c r="I328" s="56">
        <v>133849</v>
      </c>
      <c r="J328" s="23"/>
      <c r="K328" s="164"/>
      <c r="L328" s="75"/>
      <c r="M328" s="164"/>
      <c r="N328" s="75"/>
      <c r="O328" s="164"/>
      <c r="P328" s="75"/>
      <c r="Q328" s="164"/>
      <c r="R328" s="75"/>
      <c r="S328" s="225"/>
      <c r="T328" s="75"/>
      <c r="U328" s="76">
        <f t="shared" si="68"/>
        <v>0</v>
      </c>
      <c r="V328" s="77">
        <f t="shared" si="69"/>
        <v>0</v>
      </c>
      <c r="W328" s="78"/>
      <c r="X328" s="79"/>
      <c r="Z328" s="205">
        <f>IFERROR(VLOOKUP(A328,'[1]КС-2 (3)'!$B$35:$H$105,5,0),0)</f>
        <v>0</v>
      </c>
      <c r="AA328" s="204">
        <f t="shared" si="70"/>
        <v>0</v>
      </c>
    </row>
    <row r="329" spans="1:27" ht="27.6" x14ac:dyDescent="0.3">
      <c r="A329" s="19"/>
      <c r="B329" s="44" t="s">
        <v>8</v>
      </c>
      <c r="C329" s="2"/>
      <c r="D329" s="133"/>
      <c r="E329" s="145"/>
      <c r="F329" s="122"/>
      <c r="G329" s="111"/>
      <c r="H329" s="104"/>
      <c r="I329" s="36"/>
      <c r="J329" s="23"/>
      <c r="K329" s="164"/>
      <c r="L329" s="75"/>
      <c r="M329" s="164"/>
      <c r="N329" s="75"/>
      <c r="O329" s="164"/>
      <c r="P329" s="75"/>
      <c r="Q329" s="164"/>
      <c r="R329" s="75"/>
      <c r="S329" s="225"/>
      <c r="T329" s="75"/>
      <c r="U329" s="76">
        <f t="shared" si="68"/>
        <v>0</v>
      </c>
      <c r="V329" s="77">
        <f t="shared" si="69"/>
        <v>0</v>
      </c>
      <c r="W329" s="78"/>
      <c r="X329" s="79"/>
      <c r="Z329" s="205">
        <f>IFERROR(VLOOKUP(A329,'[1]КС-2 (3)'!$B$35:$H$105,5,0),0)</f>
        <v>0</v>
      </c>
      <c r="AA329" s="204">
        <f t="shared" si="70"/>
        <v>0</v>
      </c>
    </row>
    <row r="330" spans="1:27" x14ac:dyDescent="0.3">
      <c r="A330" s="19" t="s">
        <v>383</v>
      </c>
      <c r="B330" s="9" t="s">
        <v>147</v>
      </c>
      <c r="C330" s="8" t="s">
        <v>12</v>
      </c>
      <c r="D330" s="130">
        <v>106</v>
      </c>
      <c r="E330" s="144"/>
      <c r="F330" s="65">
        <f t="shared" ref="F330:F332" si="87">D330+E330</f>
        <v>106</v>
      </c>
      <c r="G330" s="111">
        <v>1</v>
      </c>
      <c r="H330" s="66">
        <f t="shared" ref="H330:H332" si="88">ROUND(F330*G330,0)</f>
        <v>106</v>
      </c>
      <c r="I330" s="36">
        <v>22981</v>
      </c>
      <c r="J330" s="153">
        <f t="shared" ref="J330:J332" si="89">H330-I330</f>
        <v>-22875</v>
      </c>
      <c r="K330" s="164"/>
      <c r="L330" s="75">
        <f t="shared" si="71"/>
        <v>0</v>
      </c>
      <c r="M330" s="164"/>
      <c r="N330" s="75">
        <f t="shared" si="72"/>
        <v>0</v>
      </c>
      <c r="O330" s="164"/>
      <c r="P330" s="75">
        <f t="shared" ref="P330:P332" si="90">ROUND(O330*$G330,0)</f>
        <v>0</v>
      </c>
      <c r="Q330" s="164"/>
      <c r="R330" s="75">
        <f t="shared" ref="R330:T332" si="91">ROUND(Q330*$G330,0)</f>
        <v>0</v>
      </c>
      <c r="S330" s="225"/>
      <c r="T330" s="75">
        <f t="shared" si="91"/>
        <v>0</v>
      </c>
      <c r="U330" s="76">
        <f t="shared" ref="U330:U393" si="92">K330+M330+O330+Q330+S330</f>
        <v>0</v>
      </c>
      <c r="V330" s="77">
        <f t="shared" ref="V330:V393" si="93">L330+N330+P330+R330+T330</f>
        <v>0</v>
      </c>
      <c r="W330" s="78">
        <f t="shared" si="73"/>
        <v>106</v>
      </c>
      <c r="X330" s="79">
        <f t="shared" si="74"/>
        <v>106</v>
      </c>
      <c r="Z330" s="205">
        <f>IFERROR(VLOOKUP(A330,'[1]КС-2 (3)'!$B$35:$H$105,5,0),0)</f>
        <v>0</v>
      </c>
      <c r="AA330" s="204">
        <f t="shared" si="70"/>
        <v>0</v>
      </c>
    </row>
    <row r="331" spans="1:27" x14ac:dyDescent="0.3">
      <c r="A331" s="19" t="s">
        <v>384</v>
      </c>
      <c r="B331" s="9" t="s">
        <v>148</v>
      </c>
      <c r="C331" s="8" t="s">
        <v>12</v>
      </c>
      <c r="D331" s="130">
        <v>106</v>
      </c>
      <c r="E331" s="144"/>
      <c r="F331" s="65">
        <f t="shared" si="87"/>
        <v>106</v>
      </c>
      <c r="G331" s="111">
        <v>1</v>
      </c>
      <c r="H331" s="66">
        <f t="shared" si="88"/>
        <v>106</v>
      </c>
      <c r="I331" s="36">
        <v>98793</v>
      </c>
      <c r="J331" s="153">
        <f t="shared" si="89"/>
        <v>-98687</v>
      </c>
      <c r="K331" s="164"/>
      <c r="L331" s="75">
        <f t="shared" si="71"/>
        <v>0</v>
      </c>
      <c r="M331" s="164"/>
      <c r="N331" s="75">
        <f t="shared" si="72"/>
        <v>0</v>
      </c>
      <c r="O331" s="164"/>
      <c r="P331" s="75">
        <f t="shared" si="90"/>
        <v>0</v>
      </c>
      <c r="Q331" s="164"/>
      <c r="R331" s="75">
        <f t="shared" si="91"/>
        <v>0</v>
      </c>
      <c r="S331" s="225"/>
      <c r="T331" s="75">
        <f t="shared" si="91"/>
        <v>0</v>
      </c>
      <c r="U331" s="76">
        <f t="shared" si="92"/>
        <v>0</v>
      </c>
      <c r="V331" s="77">
        <f t="shared" si="93"/>
        <v>0</v>
      </c>
      <c r="W331" s="78">
        <f t="shared" si="73"/>
        <v>106</v>
      </c>
      <c r="X331" s="79">
        <f t="shared" si="74"/>
        <v>106</v>
      </c>
      <c r="Z331" s="205">
        <f>IFERROR(VLOOKUP(A331,'[1]КС-2 (3)'!$B$35:$H$105,5,0),0)</f>
        <v>0</v>
      </c>
      <c r="AA331" s="204">
        <f t="shared" si="70"/>
        <v>0</v>
      </c>
    </row>
    <row r="332" spans="1:27" x14ac:dyDescent="0.3">
      <c r="A332" s="19" t="s">
        <v>385</v>
      </c>
      <c r="B332" s="9" t="s">
        <v>181</v>
      </c>
      <c r="C332" s="8" t="s">
        <v>12</v>
      </c>
      <c r="D332" s="130">
        <v>318</v>
      </c>
      <c r="E332" s="144"/>
      <c r="F332" s="65">
        <f t="shared" si="87"/>
        <v>318</v>
      </c>
      <c r="G332" s="111">
        <v>1</v>
      </c>
      <c r="H332" s="66">
        <f t="shared" si="88"/>
        <v>318</v>
      </c>
      <c r="I332" s="36">
        <v>12075</v>
      </c>
      <c r="J332" s="153">
        <f t="shared" si="89"/>
        <v>-11757</v>
      </c>
      <c r="K332" s="164"/>
      <c r="L332" s="75">
        <f t="shared" si="71"/>
        <v>0</v>
      </c>
      <c r="M332" s="164"/>
      <c r="N332" s="75">
        <f t="shared" si="72"/>
        <v>0</v>
      </c>
      <c r="O332" s="164"/>
      <c r="P332" s="75">
        <f t="shared" si="90"/>
        <v>0</v>
      </c>
      <c r="Q332" s="164"/>
      <c r="R332" s="75">
        <f t="shared" si="91"/>
        <v>0</v>
      </c>
      <c r="S332" s="225"/>
      <c r="T332" s="75">
        <f t="shared" si="91"/>
        <v>0</v>
      </c>
      <c r="U332" s="76">
        <f t="shared" si="92"/>
        <v>0</v>
      </c>
      <c r="V332" s="77">
        <f t="shared" si="93"/>
        <v>0</v>
      </c>
      <c r="W332" s="78">
        <f t="shared" si="73"/>
        <v>318</v>
      </c>
      <c r="X332" s="79">
        <f t="shared" si="74"/>
        <v>318</v>
      </c>
      <c r="Z332" s="205">
        <f>IFERROR(VLOOKUP(A332,'[1]КС-2 (3)'!$B$35:$H$105,5,0),0)</f>
        <v>0</v>
      </c>
      <c r="AA332" s="204">
        <f t="shared" si="70"/>
        <v>0</v>
      </c>
    </row>
    <row r="333" spans="1:27" ht="28.2" x14ac:dyDescent="0.3">
      <c r="A333" s="19"/>
      <c r="B333" s="42" t="s">
        <v>495</v>
      </c>
      <c r="C333" s="43" t="s">
        <v>15</v>
      </c>
      <c r="D333" s="130"/>
      <c r="E333" s="144"/>
      <c r="F333" s="123"/>
      <c r="G333" s="111"/>
      <c r="H333" s="66">
        <f>SUM(H330:H332)</f>
        <v>530</v>
      </c>
      <c r="I333" s="37">
        <v>133849</v>
      </c>
      <c r="J333" s="24"/>
      <c r="K333" s="164"/>
      <c r="L333" s="66">
        <f>SUM(L330:L332)</f>
        <v>0</v>
      </c>
      <c r="M333" s="164"/>
      <c r="N333" s="66">
        <f>SUM(N330:N332)</f>
        <v>0</v>
      </c>
      <c r="O333" s="164"/>
      <c r="P333" s="66">
        <f>SUM(P330:P332)</f>
        <v>0</v>
      </c>
      <c r="Q333" s="164"/>
      <c r="R333" s="66">
        <f>SUM(R330:R332)</f>
        <v>0</v>
      </c>
      <c r="S333" s="226"/>
      <c r="T333" s="66">
        <f>SUM(T330:T332)</f>
        <v>0</v>
      </c>
      <c r="U333" s="76">
        <f t="shared" si="92"/>
        <v>0</v>
      </c>
      <c r="V333" s="174">
        <f t="shared" si="93"/>
        <v>0</v>
      </c>
      <c r="W333" s="176"/>
      <c r="X333" s="176">
        <f t="shared" si="74"/>
        <v>530</v>
      </c>
      <c r="Z333" s="205">
        <f>IFERROR(VLOOKUP(A333,'[1]КС-2 (3)'!$B$35:$H$105,5,0),0)</f>
        <v>0</v>
      </c>
      <c r="AA333" s="204">
        <f t="shared" si="70"/>
        <v>0</v>
      </c>
    </row>
    <row r="334" spans="1:27" x14ac:dyDescent="0.3">
      <c r="A334" s="67"/>
      <c r="B334" s="68" t="s">
        <v>514</v>
      </c>
      <c r="C334" s="69"/>
      <c r="D334" s="70"/>
      <c r="E334" s="71"/>
      <c r="F334" s="65"/>
      <c r="G334" s="72"/>
      <c r="H334" s="66">
        <f>H333*0.745</f>
        <v>395</v>
      </c>
      <c r="I334" s="73"/>
      <c r="J334" s="69"/>
      <c r="K334" s="164"/>
      <c r="L334" s="66">
        <f>L333*0.745</f>
        <v>0</v>
      </c>
      <c r="M334" s="164"/>
      <c r="N334" s="66">
        <f>N333*0.745</f>
        <v>0</v>
      </c>
      <c r="O334" s="164"/>
      <c r="P334" s="66">
        <f>P333*0.745</f>
        <v>0</v>
      </c>
      <c r="Q334" s="164"/>
      <c r="R334" s="66">
        <f>R333*0.745</f>
        <v>0</v>
      </c>
      <c r="S334" s="226"/>
      <c r="T334" s="66">
        <f>T333*0.745</f>
        <v>0</v>
      </c>
      <c r="U334" s="76">
        <f t="shared" si="92"/>
        <v>0</v>
      </c>
      <c r="V334" s="174">
        <f t="shared" si="93"/>
        <v>0</v>
      </c>
      <c r="W334" s="176"/>
      <c r="X334" s="176">
        <f t="shared" ref="X334:X337" si="94">H334-V334</f>
        <v>395</v>
      </c>
      <c r="Z334" s="205">
        <f>IFERROR(VLOOKUP(A334,'[1]КС-2 (3)'!$B$35:$H$105,5,0),0)</f>
        <v>0</v>
      </c>
      <c r="AA334" s="204">
        <f t="shared" si="70"/>
        <v>0</v>
      </c>
    </row>
    <row r="335" spans="1:27" x14ac:dyDescent="0.3">
      <c r="A335" s="67"/>
      <c r="B335" s="68" t="s">
        <v>519</v>
      </c>
      <c r="C335" s="11" t="s">
        <v>15</v>
      </c>
      <c r="D335" s="80"/>
      <c r="E335" s="81"/>
      <c r="F335" s="80"/>
      <c r="G335" s="82"/>
      <c r="H335" s="83">
        <f>H334</f>
        <v>395</v>
      </c>
      <c r="I335" s="84"/>
      <c r="J335" s="84">
        <v>99718</v>
      </c>
      <c r="K335" s="165"/>
      <c r="L335" s="83">
        <f>L334</f>
        <v>0</v>
      </c>
      <c r="M335" s="165"/>
      <c r="N335" s="83">
        <f>N334</f>
        <v>0</v>
      </c>
      <c r="O335" s="165"/>
      <c r="P335" s="83">
        <f>P334</f>
        <v>0</v>
      </c>
      <c r="Q335" s="165"/>
      <c r="R335" s="83">
        <f>R334</f>
        <v>0</v>
      </c>
      <c r="S335" s="227"/>
      <c r="T335" s="83">
        <f>T334</f>
        <v>0</v>
      </c>
      <c r="U335" s="85">
        <f t="shared" si="92"/>
        <v>0</v>
      </c>
      <c r="V335" s="175">
        <f t="shared" si="93"/>
        <v>0</v>
      </c>
      <c r="W335" s="177"/>
      <c r="X335" s="177">
        <f t="shared" si="94"/>
        <v>395</v>
      </c>
      <c r="Z335" s="205">
        <f>IFERROR(VLOOKUP(A335,'[1]КС-2 (3)'!$B$35:$H$105,5,0),0)</f>
        <v>0</v>
      </c>
      <c r="AA335" s="204">
        <f t="shared" si="70"/>
        <v>0</v>
      </c>
    </row>
    <row r="336" spans="1:27" x14ac:dyDescent="0.3">
      <c r="A336" s="67"/>
      <c r="B336" s="87" t="s">
        <v>520</v>
      </c>
      <c r="C336" s="11"/>
      <c r="D336" s="80"/>
      <c r="E336" s="81"/>
      <c r="F336" s="80"/>
      <c r="G336" s="82"/>
      <c r="H336" s="156">
        <f>H335*20/120</f>
        <v>65.83</v>
      </c>
      <c r="I336" s="84"/>
      <c r="J336" s="69"/>
      <c r="K336" s="165"/>
      <c r="L336" s="156">
        <f>L335*20/120</f>
        <v>0</v>
      </c>
      <c r="M336" s="165"/>
      <c r="N336" s="156">
        <f>N335*20/120</f>
        <v>0</v>
      </c>
      <c r="O336" s="165"/>
      <c r="P336" s="156">
        <f>P335*20/120</f>
        <v>0</v>
      </c>
      <c r="Q336" s="165"/>
      <c r="R336" s="156">
        <f>R335*20/120</f>
        <v>0</v>
      </c>
      <c r="S336" s="227"/>
      <c r="T336" s="156">
        <f>T335*20/120</f>
        <v>0</v>
      </c>
      <c r="U336" s="85">
        <f t="shared" si="92"/>
        <v>0</v>
      </c>
      <c r="V336" s="175">
        <f t="shared" si="93"/>
        <v>0</v>
      </c>
      <c r="W336" s="177"/>
      <c r="X336" s="177">
        <f t="shared" si="94"/>
        <v>65.83</v>
      </c>
      <c r="Z336" s="205">
        <f>IFERROR(VLOOKUP(A336,'[1]КС-2 (3)'!$B$35:$H$105,5,0),0)</f>
        <v>0</v>
      </c>
      <c r="AA336" s="204">
        <f t="shared" si="70"/>
        <v>0</v>
      </c>
    </row>
    <row r="337" spans="1:27" x14ac:dyDescent="0.3">
      <c r="A337" s="67"/>
      <c r="B337" s="87" t="s">
        <v>529</v>
      </c>
      <c r="C337" s="197"/>
      <c r="D337" s="198"/>
      <c r="E337" s="199"/>
      <c r="F337" s="198"/>
      <c r="G337" s="200"/>
      <c r="H337" s="212">
        <v>1</v>
      </c>
      <c r="I337" s="84"/>
      <c r="J337" s="69"/>
      <c r="K337" s="165"/>
      <c r="L337" s="207">
        <f>L335/H335</f>
        <v>0</v>
      </c>
      <c r="M337" s="165"/>
      <c r="N337" s="207">
        <f>N335/H335</f>
        <v>0</v>
      </c>
      <c r="O337" s="214"/>
      <c r="P337" s="207">
        <f>P335/H335</f>
        <v>0</v>
      </c>
      <c r="Q337" s="214"/>
      <c r="R337" s="207">
        <f>R335/J335</f>
        <v>0</v>
      </c>
      <c r="S337" s="228"/>
      <c r="T337" s="207">
        <f>T335/H335</f>
        <v>0</v>
      </c>
      <c r="U337" s="85">
        <f t="shared" si="92"/>
        <v>0</v>
      </c>
      <c r="V337" s="210">
        <f t="shared" si="93"/>
        <v>0</v>
      </c>
      <c r="W337" s="211"/>
      <c r="X337" s="210">
        <f t="shared" si="94"/>
        <v>1</v>
      </c>
      <c r="Z337" s="205">
        <f>IFERROR(VLOOKUP(A337,'[1]КС-2 (3)'!$B$35:$H$105,5,0),0)</f>
        <v>0</v>
      </c>
      <c r="AA337" s="204">
        <f t="shared" ref="AA337" si="95">Z337-O337</f>
        <v>0</v>
      </c>
    </row>
    <row r="338" spans="1:27" ht="55.2" x14ac:dyDescent="0.3">
      <c r="A338" s="19"/>
      <c r="B338" s="60" t="s">
        <v>466</v>
      </c>
      <c r="C338" s="52" t="s">
        <v>456</v>
      </c>
      <c r="D338" s="119">
        <v>1</v>
      </c>
      <c r="E338" s="139"/>
      <c r="F338" s="119"/>
      <c r="G338" s="114"/>
      <c r="H338" s="105"/>
      <c r="I338" s="56">
        <v>65000</v>
      </c>
      <c r="J338" s="23"/>
      <c r="K338" s="164"/>
      <c r="L338" s="75"/>
      <c r="M338" s="164"/>
      <c r="N338" s="75"/>
      <c r="O338" s="164"/>
      <c r="P338" s="75"/>
      <c r="Q338" s="164"/>
      <c r="R338" s="75"/>
      <c r="S338" s="225"/>
      <c r="T338" s="75"/>
      <c r="U338" s="76">
        <f t="shared" si="92"/>
        <v>0</v>
      </c>
      <c r="V338" s="77">
        <f t="shared" si="93"/>
        <v>0</v>
      </c>
      <c r="W338" s="78"/>
      <c r="X338" s="79"/>
      <c r="Z338" s="205">
        <f>IFERROR(VLOOKUP(A338,'[1]КС-2 (3)'!$B$35:$H$105,5,0),0)</f>
        <v>0</v>
      </c>
      <c r="AA338" s="204">
        <f t="shared" ref="AA338:AA408" si="96">Z338-O338</f>
        <v>0</v>
      </c>
    </row>
    <row r="339" spans="1:27" ht="27.6" x14ac:dyDescent="0.3">
      <c r="A339" s="19"/>
      <c r="B339" s="44" t="s">
        <v>8</v>
      </c>
      <c r="C339" s="2"/>
      <c r="D339" s="133"/>
      <c r="E339" s="145"/>
      <c r="F339" s="122"/>
      <c r="G339" s="111"/>
      <c r="H339" s="104"/>
      <c r="I339" s="36"/>
      <c r="J339" s="23"/>
      <c r="K339" s="164"/>
      <c r="L339" s="75"/>
      <c r="M339" s="164"/>
      <c r="N339" s="75"/>
      <c r="O339" s="164"/>
      <c r="P339" s="75"/>
      <c r="Q339" s="164"/>
      <c r="R339" s="75"/>
      <c r="S339" s="225"/>
      <c r="T339" s="75"/>
      <c r="U339" s="76">
        <f t="shared" si="92"/>
        <v>0</v>
      </c>
      <c r="V339" s="77">
        <f t="shared" si="93"/>
        <v>0</v>
      </c>
      <c r="W339" s="78"/>
      <c r="X339" s="79"/>
      <c r="Z339" s="205">
        <f>IFERROR(VLOOKUP(A339,'[1]КС-2 (3)'!$B$35:$H$105,5,0),0)</f>
        <v>0</v>
      </c>
      <c r="AA339" s="204">
        <f t="shared" si="96"/>
        <v>0</v>
      </c>
    </row>
    <row r="340" spans="1:27" x14ac:dyDescent="0.3">
      <c r="A340" s="19" t="s">
        <v>386</v>
      </c>
      <c r="B340" s="9" t="s">
        <v>147</v>
      </c>
      <c r="C340" s="8" t="s">
        <v>12</v>
      </c>
      <c r="D340" s="130">
        <v>50</v>
      </c>
      <c r="E340" s="144"/>
      <c r="F340" s="65">
        <f t="shared" ref="F340:F342" si="97">D340+E340</f>
        <v>50</v>
      </c>
      <c r="G340" s="111">
        <v>1</v>
      </c>
      <c r="H340" s="66">
        <f t="shared" ref="H340:H342" si="98">ROUND(F340*G340,0)</f>
        <v>50</v>
      </c>
      <c r="I340" s="36">
        <v>11161</v>
      </c>
      <c r="J340" s="153">
        <f t="shared" ref="J340:J342" si="99">H340-I340</f>
        <v>-11111</v>
      </c>
      <c r="K340" s="164"/>
      <c r="L340" s="75">
        <f t="shared" si="71"/>
        <v>0</v>
      </c>
      <c r="M340" s="164"/>
      <c r="N340" s="75">
        <f t="shared" si="72"/>
        <v>0</v>
      </c>
      <c r="O340" s="164"/>
      <c r="P340" s="75">
        <f t="shared" ref="P340:P342" si="100">ROUND(O340*$G340,0)</f>
        <v>0</v>
      </c>
      <c r="Q340" s="164"/>
      <c r="R340" s="75">
        <f t="shared" ref="R340:T342" si="101">ROUND(Q340*$G340,0)</f>
        <v>0</v>
      </c>
      <c r="S340" s="225"/>
      <c r="T340" s="75">
        <f t="shared" si="101"/>
        <v>0</v>
      </c>
      <c r="U340" s="76">
        <f t="shared" si="92"/>
        <v>0</v>
      </c>
      <c r="V340" s="77">
        <f t="shared" si="93"/>
        <v>0</v>
      </c>
      <c r="W340" s="78">
        <f t="shared" si="73"/>
        <v>50</v>
      </c>
      <c r="X340" s="79">
        <f t="shared" si="74"/>
        <v>50</v>
      </c>
      <c r="Z340" s="205">
        <f>IFERROR(VLOOKUP(A340,'[1]КС-2 (3)'!$B$35:$H$105,5,0),0)</f>
        <v>0</v>
      </c>
      <c r="AA340" s="204">
        <f t="shared" si="96"/>
        <v>0</v>
      </c>
    </row>
    <row r="341" spans="1:27" x14ac:dyDescent="0.3">
      <c r="A341" s="19" t="s">
        <v>387</v>
      </c>
      <c r="B341" s="9" t="s">
        <v>148</v>
      </c>
      <c r="C341" s="8" t="s">
        <v>12</v>
      </c>
      <c r="D341" s="130">
        <v>50</v>
      </c>
      <c r="E341" s="144"/>
      <c r="F341" s="65">
        <f t="shared" si="97"/>
        <v>50</v>
      </c>
      <c r="G341" s="111">
        <v>1</v>
      </c>
      <c r="H341" s="66">
        <f t="shared" si="98"/>
        <v>50</v>
      </c>
      <c r="I341" s="36">
        <v>47975</v>
      </c>
      <c r="J341" s="153">
        <f t="shared" si="99"/>
        <v>-47925</v>
      </c>
      <c r="K341" s="164"/>
      <c r="L341" s="75">
        <f t="shared" si="71"/>
        <v>0</v>
      </c>
      <c r="M341" s="164"/>
      <c r="N341" s="75">
        <f t="shared" si="72"/>
        <v>0</v>
      </c>
      <c r="O341" s="164"/>
      <c r="P341" s="75">
        <f t="shared" si="100"/>
        <v>0</v>
      </c>
      <c r="Q341" s="164"/>
      <c r="R341" s="75">
        <f t="shared" si="101"/>
        <v>0</v>
      </c>
      <c r="S341" s="225"/>
      <c r="T341" s="75">
        <f t="shared" si="101"/>
        <v>0</v>
      </c>
      <c r="U341" s="76">
        <f t="shared" si="92"/>
        <v>0</v>
      </c>
      <c r="V341" s="77">
        <f t="shared" si="93"/>
        <v>0</v>
      </c>
      <c r="W341" s="78">
        <f t="shared" si="73"/>
        <v>50</v>
      </c>
      <c r="X341" s="79">
        <f t="shared" si="74"/>
        <v>50</v>
      </c>
      <c r="Z341" s="205">
        <f>IFERROR(VLOOKUP(A341,'[1]КС-2 (3)'!$B$35:$H$105,5,0),0)</f>
        <v>0</v>
      </c>
      <c r="AA341" s="204">
        <f t="shared" si="96"/>
        <v>0</v>
      </c>
    </row>
    <row r="342" spans="1:27" x14ac:dyDescent="0.3">
      <c r="A342" s="19" t="s">
        <v>388</v>
      </c>
      <c r="B342" s="9" t="s">
        <v>181</v>
      </c>
      <c r="C342" s="8" t="s">
        <v>12</v>
      </c>
      <c r="D342" s="130">
        <v>150</v>
      </c>
      <c r="E342" s="144"/>
      <c r="F342" s="65">
        <f t="shared" si="97"/>
        <v>150</v>
      </c>
      <c r="G342" s="111">
        <v>1</v>
      </c>
      <c r="H342" s="66">
        <f t="shared" si="98"/>
        <v>150</v>
      </c>
      <c r="I342" s="36">
        <v>5864</v>
      </c>
      <c r="J342" s="153">
        <f t="shared" si="99"/>
        <v>-5714</v>
      </c>
      <c r="K342" s="164"/>
      <c r="L342" s="75">
        <f t="shared" si="71"/>
        <v>0</v>
      </c>
      <c r="M342" s="164"/>
      <c r="N342" s="75">
        <f t="shared" si="72"/>
        <v>0</v>
      </c>
      <c r="O342" s="164"/>
      <c r="P342" s="75">
        <f t="shared" si="100"/>
        <v>0</v>
      </c>
      <c r="Q342" s="164"/>
      <c r="R342" s="75">
        <f t="shared" si="101"/>
        <v>0</v>
      </c>
      <c r="S342" s="225"/>
      <c r="T342" s="75">
        <f t="shared" si="101"/>
        <v>0</v>
      </c>
      <c r="U342" s="76">
        <f t="shared" si="92"/>
        <v>0</v>
      </c>
      <c r="V342" s="77">
        <f t="shared" si="93"/>
        <v>0</v>
      </c>
      <c r="W342" s="78">
        <f t="shared" si="73"/>
        <v>150</v>
      </c>
      <c r="X342" s="79">
        <f t="shared" si="74"/>
        <v>150</v>
      </c>
      <c r="Z342" s="205">
        <f>IFERROR(VLOOKUP(A342,'[1]КС-2 (3)'!$B$35:$H$105,5,0),0)</f>
        <v>0</v>
      </c>
      <c r="AA342" s="204">
        <f t="shared" si="96"/>
        <v>0</v>
      </c>
    </row>
    <row r="343" spans="1:27" ht="28.2" x14ac:dyDescent="0.3">
      <c r="A343" s="19"/>
      <c r="B343" s="42" t="s">
        <v>496</v>
      </c>
      <c r="C343" s="43" t="s">
        <v>15</v>
      </c>
      <c r="D343" s="130"/>
      <c r="E343" s="144"/>
      <c r="F343" s="123"/>
      <c r="G343" s="111"/>
      <c r="H343" s="66">
        <f>SUM(H340:H342)</f>
        <v>250</v>
      </c>
      <c r="I343" s="37">
        <v>65000</v>
      </c>
      <c r="J343" s="24"/>
      <c r="K343" s="164"/>
      <c r="L343" s="66">
        <f>SUM(L340:L342)</f>
        <v>0</v>
      </c>
      <c r="M343" s="164"/>
      <c r="N343" s="66">
        <f>SUM(N340:N342)</f>
        <v>0</v>
      </c>
      <c r="O343" s="164"/>
      <c r="P343" s="66">
        <f>SUM(P340:P342)</f>
        <v>0</v>
      </c>
      <c r="Q343" s="164"/>
      <c r="R343" s="66">
        <f>SUM(R340:R342)</f>
        <v>0</v>
      </c>
      <c r="S343" s="226"/>
      <c r="T343" s="66">
        <f>SUM(T340:T342)</f>
        <v>0</v>
      </c>
      <c r="U343" s="76">
        <f t="shared" si="92"/>
        <v>0</v>
      </c>
      <c r="V343" s="174">
        <f t="shared" si="93"/>
        <v>0</v>
      </c>
      <c r="W343" s="176"/>
      <c r="X343" s="176">
        <f t="shared" si="74"/>
        <v>250</v>
      </c>
      <c r="Z343" s="205">
        <f>IFERROR(VLOOKUP(A343,'[1]КС-2 (3)'!$B$35:$H$105,5,0),0)</f>
        <v>0</v>
      </c>
      <c r="AA343" s="204">
        <f t="shared" si="96"/>
        <v>0</v>
      </c>
    </row>
    <row r="344" spans="1:27" x14ac:dyDescent="0.3">
      <c r="A344" s="67"/>
      <c r="B344" s="68" t="s">
        <v>514</v>
      </c>
      <c r="C344" s="69"/>
      <c r="D344" s="70"/>
      <c r="E344" s="71"/>
      <c r="F344" s="65"/>
      <c r="G344" s="72"/>
      <c r="H344" s="66">
        <f>H343*0.745</f>
        <v>186</v>
      </c>
      <c r="I344" s="73"/>
      <c r="J344" s="69"/>
      <c r="K344" s="164"/>
      <c r="L344" s="66">
        <f>L343*0.745</f>
        <v>0</v>
      </c>
      <c r="M344" s="164"/>
      <c r="N344" s="66">
        <f>N343*0.745</f>
        <v>0</v>
      </c>
      <c r="O344" s="164"/>
      <c r="P344" s="66">
        <f>P343*0.745</f>
        <v>0</v>
      </c>
      <c r="Q344" s="164"/>
      <c r="R344" s="66">
        <f>R343*0.745</f>
        <v>0</v>
      </c>
      <c r="S344" s="226"/>
      <c r="T344" s="66">
        <f>T343*0.745</f>
        <v>0</v>
      </c>
      <c r="U344" s="76">
        <f t="shared" si="92"/>
        <v>0</v>
      </c>
      <c r="V344" s="174">
        <f t="shared" si="93"/>
        <v>0</v>
      </c>
      <c r="W344" s="176"/>
      <c r="X344" s="176">
        <f t="shared" si="74"/>
        <v>186</v>
      </c>
      <c r="Z344" s="205">
        <f>IFERROR(VLOOKUP(A344,'[1]КС-2 (3)'!$B$35:$H$105,5,0),0)</f>
        <v>0</v>
      </c>
      <c r="AA344" s="204">
        <f t="shared" si="96"/>
        <v>0</v>
      </c>
    </row>
    <row r="345" spans="1:27" x14ac:dyDescent="0.3">
      <c r="A345" s="67"/>
      <c r="B345" s="68" t="s">
        <v>519</v>
      </c>
      <c r="C345" s="11" t="s">
        <v>15</v>
      </c>
      <c r="D345" s="80"/>
      <c r="E345" s="81"/>
      <c r="F345" s="80"/>
      <c r="G345" s="82"/>
      <c r="H345" s="83">
        <f>H344</f>
        <v>186</v>
      </c>
      <c r="I345" s="84"/>
      <c r="J345" s="84">
        <v>48425</v>
      </c>
      <c r="K345" s="165"/>
      <c r="L345" s="83">
        <f>L344</f>
        <v>0</v>
      </c>
      <c r="M345" s="165"/>
      <c r="N345" s="83">
        <f>N344</f>
        <v>0</v>
      </c>
      <c r="O345" s="165"/>
      <c r="P345" s="83">
        <f>P344</f>
        <v>0</v>
      </c>
      <c r="Q345" s="165"/>
      <c r="R345" s="83">
        <f>R344</f>
        <v>0</v>
      </c>
      <c r="S345" s="227"/>
      <c r="T345" s="83">
        <f>T344</f>
        <v>0</v>
      </c>
      <c r="U345" s="85">
        <f t="shared" si="92"/>
        <v>0</v>
      </c>
      <c r="V345" s="175">
        <f t="shared" si="93"/>
        <v>0</v>
      </c>
      <c r="W345" s="177"/>
      <c r="X345" s="177">
        <f t="shared" si="74"/>
        <v>186</v>
      </c>
      <c r="Z345" s="205">
        <f>IFERROR(VLOOKUP(A345,'[1]КС-2 (3)'!$B$35:$H$105,5,0),0)</f>
        <v>0</v>
      </c>
      <c r="AA345" s="204">
        <f t="shared" si="96"/>
        <v>0</v>
      </c>
    </row>
    <row r="346" spans="1:27" x14ac:dyDescent="0.3">
      <c r="A346" s="67"/>
      <c r="B346" s="87" t="s">
        <v>520</v>
      </c>
      <c r="C346" s="11"/>
      <c r="D346" s="80"/>
      <c r="E346" s="81"/>
      <c r="F346" s="80"/>
      <c r="G346" s="82"/>
      <c r="H346" s="156">
        <f>H345*20/120</f>
        <v>31</v>
      </c>
      <c r="I346" s="84"/>
      <c r="J346" s="69"/>
      <c r="K346" s="165"/>
      <c r="L346" s="156">
        <f>L345*20/120</f>
        <v>0</v>
      </c>
      <c r="M346" s="165"/>
      <c r="N346" s="156">
        <f>N345*20/120</f>
        <v>0</v>
      </c>
      <c r="O346" s="165"/>
      <c r="P346" s="156">
        <f>P345*20/120</f>
        <v>0</v>
      </c>
      <c r="Q346" s="165"/>
      <c r="R346" s="156">
        <f>R345*20/120</f>
        <v>0</v>
      </c>
      <c r="S346" s="227"/>
      <c r="T346" s="156">
        <f>T345*20/120</f>
        <v>0</v>
      </c>
      <c r="U346" s="85">
        <f t="shared" si="92"/>
        <v>0</v>
      </c>
      <c r="V346" s="175">
        <f t="shared" si="93"/>
        <v>0</v>
      </c>
      <c r="W346" s="177"/>
      <c r="X346" s="177">
        <f t="shared" si="74"/>
        <v>31</v>
      </c>
      <c r="Z346" s="205">
        <f>IFERROR(VLOOKUP(A346,'[1]КС-2 (3)'!$B$35:$H$105,5,0),0)</f>
        <v>0</v>
      </c>
      <c r="AA346" s="204">
        <f t="shared" si="96"/>
        <v>0</v>
      </c>
    </row>
    <row r="347" spans="1:27" x14ac:dyDescent="0.3">
      <c r="A347" s="67"/>
      <c r="B347" s="87" t="s">
        <v>529</v>
      </c>
      <c r="C347" s="197"/>
      <c r="D347" s="198"/>
      <c r="E347" s="199"/>
      <c r="F347" s="198"/>
      <c r="G347" s="200"/>
      <c r="H347" s="212">
        <v>1</v>
      </c>
      <c r="I347" s="84"/>
      <c r="J347" s="69"/>
      <c r="K347" s="165"/>
      <c r="L347" s="207">
        <f>L345/H345</f>
        <v>0</v>
      </c>
      <c r="M347" s="165"/>
      <c r="N347" s="207">
        <f>N345/H345</f>
        <v>0</v>
      </c>
      <c r="O347" s="214"/>
      <c r="P347" s="207">
        <f>P345/H345</f>
        <v>0</v>
      </c>
      <c r="Q347" s="214"/>
      <c r="R347" s="207">
        <f>R345/J345</f>
        <v>0</v>
      </c>
      <c r="S347" s="228"/>
      <c r="T347" s="207">
        <f>T345/H345</f>
        <v>0</v>
      </c>
      <c r="U347" s="85">
        <f t="shared" si="92"/>
        <v>0</v>
      </c>
      <c r="V347" s="210">
        <f t="shared" si="93"/>
        <v>0</v>
      </c>
      <c r="W347" s="211"/>
      <c r="X347" s="210">
        <f t="shared" si="74"/>
        <v>1</v>
      </c>
      <c r="Z347" s="205">
        <f>IFERROR(VLOOKUP(A347,'[1]КС-2 (3)'!$B$35:$H$105,5,0),0)</f>
        <v>0</v>
      </c>
      <c r="AA347" s="204">
        <f t="shared" si="96"/>
        <v>0</v>
      </c>
    </row>
    <row r="348" spans="1:27" ht="151.80000000000001" x14ac:dyDescent="0.3">
      <c r="A348" s="19"/>
      <c r="B348" s="60" t="s">
        <v>467</v>
      </c>
      <c r="C348" s="52" t="s">
        <v>456</v>
      </c>
      <c r="D348" s="119">
        <v>1</v>
      </c>
      <c r="E348" s="139"/>
      <c r="F348" s="119"/>
      <c r="G348" s="114"/>
      <c r="H348" s="105"/>
      <c r="I348" s="56">
        <v>2132000</v>
      </c>
      <c r="J348" s="23"/>
      <c r="K348" s="164"/>
      <c r="L348" s="75"/>
      <c r="M348" s="164"/>
      <c r="N348" s="75"/>
      <c r="O348" s="164"/>
      <c r="P348" s="75"/>
      <c r="Q348" s="164"/>
      <c r="R348" s="75"/>
      <c r="S348" s="225"/>
      <c r="T348" s="75"/>
      <c r="U348" s="76">
        <f t="shared" si="92"/>
        <v>0</v>
      </c>
      <c r="V348" s="77">
        <f t="shared" si="93"/>
        <v>0</v>
      </c>
      <c r="W348" s="78"/>
      <c r="X348" s="79"/>
      <c r="Z348" s="205">
        <f>IFERROR(VLOOKUP(A348,'[1]КС-2 (3)'!$B$35:$H$105,5,0),0)</f>
        <v>0</v>
      </c>
      <c r="AA348" s="204">
        <f t="shared" si="96"/>
        <v>0</v>
      </c>
    </row>
    <row r="349" spans="1:27" ht="27.6" x14ac:dyDescent="0.3">
      <c r="A349" s="19"/>
      <c r="B349" s="44" t="s">
        <v>8</v>
      </c>
      <c r="C349" s="2"/>
      <c r="D349" s="133"/>
      <c r="E349" s="145"/>
      <c r="F349" s="122"/>
      <c r="G349" s="111"/>
      <c r="H349" s="104"/>
      <c r="I349" s="36"/>
      <c r="J349" s="23"/>
      <c r="K349" s="164"/>
      <c r="L349" s="75"/>
      <c r="M349" s="164"/>
      <c r="N349" s="75"/>
      <c r="O349" s="164"/>
      <c r="P349" s="75"/>
      <c r="Q349" s="164"/>
      <c r="R349" s="75"/>
      <c r="S349" s="225"/>
      <c r="T349" s="75"/>
      <c r="U349" s="76">
        <f t="shared" si="92"/>
        <v>0</v>
      </c>
      <c r="V349" s="77">
        <f t="shared" si="93"/>
        <v>0</v>
      </c>
      <c r="W349" s="78"/>
      <c r="X349" s="79"/>
      <c r="Z349" s="205">
        <f>IFERROR(VLOOKUP(A349,'[1]КС-2 (3)'!$B$35:$H$105,5,0),0)</f>
        <v>0</v>
      </c>
      <c r="AA349" s="204">
        <f t="shared" si="96"/>
        <v>0</v>
      </c>
    </row>
    <row r="350" spans="1:27" x14ac:dyDescent="0.3">
      <c r="A350" s="19" t="s">
        <v>389</v>
      </c>
      <c r="B350" s="9" t="s">
        <v>147</v>
      </c>
      <c r="C350" s="8" t="s">
        <v>12</v>
      </c>
      <c r="D350" s="133">
        <v>1640</v>
      </c>
      <c r="E350" s="145"/>
      <c r="F350" s="65">
        <f t="shared" ref="F350:F352" si="102">D350+E350</f>
        <v>1640</v>
      </c>
      <c r="G350" s="111">
        <v>1</v>
      </c>
      <c r="H350" s="66">
        <f t="shared" ref="H350:H352" si="103">ROUND(F350*G350,0)</f>
        <v>1640</v>
      </c>
      <c r="I350" s="36">
        <v>366061</v>
      </c>
      <c r="J350" s="153">
        <f t="shared" ref="J350:J352" si="104">H350-I350</f>
        <v>-364421</v>
      </c>
      <c r="K350" s="164"/>
      <c r="L350" s="75">
        <f t="shared" si="71"/>
        <v>0</v>
      </c>
      <c r="M350" s="164"/>
      <c r="N350" s="75">
        <f t="shared" si="72"/>
        <v>0</v>
      </c>
      <c r="O350" s="164"/>
      <c r="P350" s="75">
        <f t="shared" ref="P350:P352" si="105">ROUND(O350*$G350,0)</f>
        <v>0</v>
      </c>
      <c r="Q350" s="164"/>
      <c r="R350" s="75">
        <f t="shared" ref="R350:T352" si="106">ROUND(Q350*$G350,0)</f>
        <v>0</v>
      </c>
      <c r="S350" s="225"/>
      <c r="T350" s="75">
        <f t="shared" si="106"/>
        <v>0</v>
      </c>
      <c r="U350" s="76">
        <f t="shared" si="92"/>
        <v>0</v>
      </c>
      <c r="V350" s="77">
        <f t="shared" si="93"/>
        <v>0</v>
      </c>
      <c r="W350" s="78">
        <f t="shared" si="73"/>
        <v>1640</v>
      </c>
      <c r="X350" s="79">
        <f t="shared" si="74"/>
        <v>1640</v>
      </c>
      <c r="Z350" s="205">
        <f>IFERROR(VLOOKUP(A350,'[1]КС-2 (3)'!$B$35:$H$105,5,0),0)</f>
        <v>0</v>
      </c>
      <c r="AA350" s="204">
        <f t="shared" si="96"/>
        <v>0</v>
      </c>
    </row>
    <row r="351" spans="1:27" x14ac:dyDescent="0.3">
      <c r="A351" s="19" t="s">
        <v>390</v>
      </c>
      <c r="B351" s="9" t="s">
        <v>148</v>
      </c>
      <c r="C351" s="8" t="s">
        <v>12</v>
      </c>
      <c r="D351" s="130">
        <v>1640</v>
      </c>
      <c r="E351" s="144"/>
      <c r="F351" s="65">
        <f t="shared" si="102"/>
        <v>1640</v>
      </c>
      <c r="G351" s="111">
        <v>1</v>
      </c>
      <c r="H351" s="66">
        <f t="shared" si="103"/>
        <v>1640</v>
      </c>
      <c r="I351" s="36">
        <v>1573606</v>
      </c>
      <c r="J351" s="153">
        <f t="shared" si="104"/>
        <v>-1571966</v>
      </c>
      <c r="K351" s="164"/>
      <c r="L351" s="75">
        <f t="shared" si="71"/>
        <v>0</v>
      </c>
      <c r="M351" s="164"/>
      <c r="N351" s="75">
        <f t="shared" si="72"/>
        <v>0</v>
      </c>
      <c r="O351" s="164"/>
      <c r="P351" s="75">
        <f t="shared" si="105"/>
        <v>0</v>
      </c>
      <c r="Q351" s="164"/>
      <c r="R351" s="75">
        <f t="shared" si="106"/>
        <v>0</v>
      </c>
      <c r="S351" s="225"/>
      <c r="T351" s="75">
        <f t="shared" si="106"/>
        <v>0</v>
      </c>
      <c r="U351" s="76">
        <f t="shared" si="92"/>
        <v>0</v>
      </c>
      <c r="V351" s="77">
        <f t="shared" si="93"/>
        <v>0</v>
      </c>
      <c r="W351" s="78">
        <f t="shared" si="73"/>
        <v>1640</v>
      </c>
      <c r="X351" s="79">
        <f t="shared" si="74"/>
        <v>1640</v>
      </c>
      <c r="Z351" s="205">
        <f>IFERROR(VLOOKUP(A351,'[1]КС-2 (3)'!$B$35:$H$105,5,0),0)</f>
        <v>0</v>
      </c>
      <c r="AA351" s="204">
        <f t="shared" si="96"/>
        <v>0</v>
      </c>
    </row>
    <row r="352" spans="1:27" x14ac:dyDescent="0.3">
      <c r="A352" s="19" t="s">
        <v>391</v>
      </c>
      <c r="B352" s="9" t="s">
        <v>181</v>
      </c>
      <c r="C352" s="8" t="s">
        <v>12</v>
      </c>
      <c r="D352" s="130">
        <v>4920</v>
      </c>
      <c r="E352" s="144"/>
      <c r="F352" s="65">
        <f t="shared" si="102"/>
        <v>4920</v>
      </c>
      <c r="G352" s="111">
        <v>1</v>
      </c>
      <c r="H352" s="66">
        <f t="shared" si="103"/>
        <v>4920</v>
      </c>
      <c r="I352" s="36">
        <v>192333</v>
      </c>
      <c r="J352" s="153">
        <f t="shared" si="104"/>
        <v>-187413</v>
      </c>
      <c r="K352" s="164"/>
      <c r="L352" s="75">
        <f t="shared" si="71"/>
        <v>0</v>
      </c>
      <c r="M352" s="164"/>
      <c r="N352" s="75">
        <f t="shared" si="72"/>
        <v>0</v>
      </c>
      <c r="O352" s="164"/>
      <c r="P352" s="75">
        <f t="shared" si="105"/>
        <v>0</v>
      </c>
      <c r="Q352" s="164"/>
      <c r="R352" s="75">
        <f t="shared" si="106"/>
        <v>0</v>
      </c>
      <c r="S352" s="225"/>
      <c r="T352" s="75">
        <f t="shared" si="106"/>
        <v>0</v>
      </c>
      <c r="U352" s="76">
        <f t="shared" si="92"/>
        <v>0</v>
      </c>
      <c r="V352" s="77">
        <f t="shared" si="93"/>
        <v>0</v>
      </c>
      <c r="W352" s="78">
        <f t="shared" si="73"/>
        <v>4920</v>
      </c>
      <c r="X352" s="79">
        <f t="shared" si="74"/>
        <v>4920</v>
      </c>
      <c r="Z352" s="205">
        <f>IFERROR(VLOOKUP(A352,'[1]КС-2 (3)'!$B$35:$H$105,5,0),0)</f>
        <v>0</v>
      </c>
      <c r="AA352" s="204">
        <f t="shared" si="96"/>
        <v>0</v>
      </c>
    </row>
    <row r="353" spans="1:27" ht="28.2" x14ac:dyDescent="0.3">
      <c r="A353" s="19"/>
      <c r="B353" s="42" t="s">
        <v>497</v>
      </c>
      <c r="C353" s="43" t="s">
        <v>15</v>
      </c>
      <c r="D353" s="130"/>
      <c r="E353" s="144"/>
      <c r="F353" s="123"/>
      <c r="G353" s="111"/>
      <c r="H353" s="66">
        <f>SUM(H350:H352)</f>
        <v>8200</v>
      </c>
      <c r="I353" s="37">
        <v>2132000</v>
      </c>
      <c r="J353" s="24"/>
      <c r="K353" s="164"/>
      <c r="L353" s="66">
        <f>SUM(L350:L352)</f>
        <v>0</v>
      </c>
      <c r="M353" s="164"/>
      <c r="N353" s="66">
        <f>SUM(N350:N352)</f>
        <v>0</v>
      </c>
      <c r="O353" s="164"/>
      <c r="P353" s="66">
        <f>SUM(P350:P352)</f>
        <v>0</v>
      </c>
      <c r="Q353" s="164"/>
      <c r="R353" s="66">
        <f>SUM(R350:R352)</f>
        <v>0</v>
      </c>
      <c r="S353" s="226"/>
      <c r="T353" s="66">
        <f>SUM(T350:T352)</f>
        <v>0</v>
      </c>
      <c r="U353" s="76">
        <f t="shared" si="92"/>
        <v>0</v>
      </c>
      <c r="V353" s="174">
        <f t="shared" si="93"/>
        <v>0</v>
      </c>
      <c r="W353" s="176"/>
      <c r="X353" s="176">
        <f t="shared" si="74"/>
        <v>8200</v>
      </c>
      <c r="Z353" s="205">
        <f>IFERROR(VLOOKUP(A353,'[1]КС-2 (3)'!$B$35:$H$105,5,0),0)</f>
        <v>0</v>
      </c>
      <c r="AA353" s="204">
        <f t="shared" si="96"/>
        <v>0</v>
      </c>
    </row>
    <row r="354" spans="1:27" x14ac:dyDescent="0.3">
      <c r="A354" s="67"/>
      <c r="B354" s="68" t="s">
        <v>514</v>
      </c>
      <c r="C354" s="69"/>
      <c r="D354" s="70"/>
      <c r="E354" s="71"/>
      <c r="F354" s="65"/>
      <c r="G354" s="72"/>
      <c r="H354" s="66">
        <f>H353*0.745</f>
        <v>6109</v>
      </c>
      <c r="I354" s="73"/>
      <c r="J354" s="69"/>
      <c r="K354" s="164"/>
      <c r="L354" s="66">
        <f>L353*0.745</f>
        <v>0</v>
      </c>
      <c r="M354" s="164"/>
      <c r="N354" s="66">
        <f>N353*0.745</f>
        <v>0</v>
      </c>
      <c r="O354" s="164"/>
      <c r="P354" s="66">
        <f>P353*0.745</f>
        <v>0</v>
      </c>
      <c r="Q354" s="164"/>
      <c r="R354" s="66">
        <f>R353*0.745</f>
        <v>0</v>
      </c>
      <c r="S354" s="226"/>
      <c r="T354" s="66">
        <f>T353*0.745</f>
        <v>0</v>
      </c>
      <c r="U354" s="76">
        <f t="shared" si="92"/>
        <v>0</v>
      </c>
      <c r="V354" s="174">
        <f t="shared" si="93"/>
        <v>0</v>
      </c>
      <c r="W354" s="176"/>
      <c r="X354" s="176">
        <f t="shared" ref="X354:X357" si="107">H354-V354</f>
        <v>6109</v>
      </c>
      <c r="Z354" s="205">
        <f>IFERROR(VLOOKUP(A354,'[1]КС-2 (3)'!$B$35:$H$105,5,0),0)</f>
        <v>0</v>
      </c>
      <c r="AA354" s="204">
        <f t="shared" si="96"/>
        <v>0</v>
      </c>
    </row>
    <row r="355" spans="1:27" x14ac:dyDescent="0.3">
      <c r="A355" s="67"/>
      <c r="B355" s="68" t="s">
        <v>519</v>
      </c>
      <c r="C355" s="11" t="s">
        <v>15</v>
      </c>
      <c r="D355" s="80"/>
      <c r="E355" s="81"/>
      <c r="F355" s="80"/>
      <c r="G355" s="82"/>
      <c r="H355" s="83">
        <f>H354</f>
        <v>6109</v>
      </c>
      <c r="I355" s="84"/>
      <c r="J355" s="84">
        <v>1588340</v>
      </c>
      <c r="K355" s="165"/>
      <c r="L355" s="83">
        <f>L354</f>
        <v>0</v>
      </c>
      <c r="M355" s="165"/>
      <c r="N355" s="83">
        <f>N354</f>
        <v>0</v>
      </c>
      <c r="O355" s="165"/>
      <c r="P355" s="83">
        <f>P354</f>
        <v>0</v>
      </c>
      <c r="Q355" s="165"/>
      <c r="R355" s="83">
        <f>R354</f>
        <v>0</v>
      </c>
      <c r="S355" s="227"/>
      <c r="T355" s="83">
        <f>T354</f>
        <v>0</v>
      </c>
      <c r="U355" s="85">
        <f t="shared" si="92"/>
        <v>0</v>
      </c>
      <c r="V355" s="175">
        <f t="shared" si="93"/>
        <v>0</v>
      </c>
      <c r="W355" s="177"/>
      <c r="X355" s="177">
        <f t="shared" si="107"/>
        <v>6109</v>
      </c>
      <c r="Z355" s="205">
        <f>IFERROR(VLOOKUP(A355,'[1]КС-2 (3)'!$B$35:$H$105,5,0),0)</f>
        <v>0</v>
      </c>
      <c r="AA355" s="204">
        <f t="shared" si="96"/>
        <v>0</v>
      </c>
    </row>
    <row r="356" spans="1:27" x14ac:dyDescent="0.3">
      <c r="A356" s="67"/>
      <c r="B356" s="87" t="s">
        <v>520</v>
      </c>
      <c r="C356" s="11"/>
      <c r="D356" s="80"/>
      <c r="E356" s="81"/>
      <c r="F356" s="80"/>
      <c r="G356" s="82"/>
      <c r="H356" s="156">
        <f>H355*20/120</f>
        <v>1018.17</v>
      </c>
      <c r="I356" s="84"/>
      <c r="J356" s="69"/>
      <c r="K356" s="165"/>
      <c r="L356" s="156">
        <f>L355*20/120</f>
        <v>0</v>
      </c>
      <c r="M356" s="165"/>
      <c r="N356" s="156">
        <f>N355*20/120</f>
        <v>0</v>
      </c>
      <c r="O356" s="165"/>
      <c r="P356" s="156">
        <f>P355*20/120</f>
        <v>0</v>
      </c>
      <c r="Q356" s="165"/>
      <c r="R356" s="156">
        <f>R355*20/120</f>
        <v>0</v>
      </c>
      <c r="S356" s="227"/>
      <c r="T356" s="156">
        <f>T355*20/120</f>
        <v>0</v>
      </c>
      <c r="U356" s="85">
        <f t="shared" si="92"/>
        <v>0</v>
      </c>
      <c r="V356" s="175">
        <f t="shared" si="93"/>
        <v>0</v>
      </c>
      <c r="W356" s="177"/>
      <c r="X356" s="177">
        <f t="shared" si="107"/>
        <v>1018.17</v>
      </c>
      <c r="Z356" s="205">
        <f>IFERROR(VLOOKUP(A356,'[1]КС-2 (3)'!$B$35:$H$105,5,0),0)</f>
        <v>0</v>
      </c>
      <c r="AA356" s="204">
        <f t="shared" si="96"/>
        <v>0</v>
      </c>
    </row>
    <row r="357" spans="1:27" x14ac:dyDescent="0.3">
      <c r="A357" s="67"/>
      <c r="B357" s="87" t="s">
        <v>529</v>
      </c>
      <c r="C357" s="197"/>
      <c r="D357" s="198"/>
      <c r="E357" s="199"/>
      <c r="F357" s="198"/>
      <c r="G357" s="200"/>
      <c r="H357" s="212">
        <v>1</v>
      </c>
      <c r="I357" s="84"/>
      <c r="J357" s="69"/>
      <c r="K357" s="165"/>
      <c r="L357" s="207">
        <f>L355/H355</f>
        <v>0</v>
      </c>
      <c r="M357" s="165"/>
      <c r="N357" s="207">
        <f>N355/H355</f>
        <v>0</v>
      </c>
      <c r="O357" s="214"/>
      <c r="P357" s="207">
        <f>P355/H355</f>
        <v>0</v>
      </c>
      <c r="Q357" s="214"/>
      <c r="R357" s="207">
        <f>R355/J355</f>
        <v>0</v>
      </c>
      <c r="S357" s="228"/>
      <c r="T357" s="207">
        <f>T355/H355</f>
        <v>0</v>
      </c>
      <c r="U357" s="85">
        <f t="shared" si="92"/>
        <v>0</v>
      </c>
      <c r="V357" s="210">
        <f t="shared" si="93"/>
        <v>0</v>
      </c>
      <c r="W357" s="211"/>
      <c r="X357" s="210">
        <f t="shared" si="107"/>
        <v>1</v>
      </c>
      <c r="Z357" s="205">
        <f>IFERROR(VLOOKUP(A357,'[1]КС-2 (3)'!$B$35:$H$105,5,0),0)</f>
        <v>0</v>
      </c>
      <c r="AA357" s="204">
        <f t="shared" ref="AA357" si="108">Z357-O357</f>
        <v>0</v>
      </c>
    </row>
    <row r="358" spans="1:27" ht="110.4" x14ac:dyDescent="0.3">
      <c r="A358" s="19"/>
      <c r="B358" s="60" t="s">
        <v>468</v>
      </c>
      <c r="C358" s="52" t="s">
        <v>456</v>
      </c>
      <c r="D358" s="119">
        <v>1</v>
      </c>
      <c r="E358" s="139"/>
      <c r="F358" s="119"/>
      <c r="G358" s="114"/>
      <c r="H358" s="105"/>
      <c r="I358" s="56">
        <v>483600</v>
      </c>
      <c r="J358" s="23"/>
      <c r="K358" s="164"/>
      <c r="L358" s="75"/>
      <c r="M358" s="164"/>
      <c r="N358" s="75"/>
      <c r="O358" s="164"/>
      <c r="P358" s="75"/>
      <c r="Q358" s="164"/>
      <c r="R358" s="75"/>
      <c r="S358" s="225"/>
      <c r="T358" s="75"/>
      <c r="U358" s="76">
        <f t="shared" si="92"/>
        <v>0</v>
      </c>
      <c r="V358" s="77">
        <f t="shared" si="93"/>
        <v>0</v>
      </c>
      <c r="W358" s="78"/>
      <c r="X358" s="79"/>
      <c r="Z358" s="205">
        <f>IFERROR(VLOOKUP(A358,'[1]КС-2 (3)'!$B$35:$H$105,5,0),0)</f>
        <v>0</v>
      </c>
      <c r="AA358" s="204">
        <f t="shared" si="96"/>
        <v>0</v>
      </c>
    </row>
    <row r="359" spans="1:27" ht="27.6" x14ac:dyDescent="0.3">
      <c r="A359" s="19"/>
      <c r="B359" s="44" t="s">
        <v>8</v>
      </c>
      <c r="C359" s="2"/>
      <c r="D359" s="133"/>
      <c r="E359" s="145"/>
      <c r="F359" s="122"/>
      <c r="G359" s="111"/>
      <c r="H359" s="104"/>
      <c r="I359" s="36"/>
      <c r="J359" s="23"/>
      <c r="K359" s="164"/>
      <c r="L359" s="75"/>
      <c r="M359" s="164"/>
      <c r="N359" s="75"/>
      <c r="O359" s="164"/>
      <c r="P359" s="75"/>
      <c r="Q359" s="164"/>
      <c r="R359" s="75"/>
      <c r="S359" s="225"/>
      <c r="T359" s="75"/>
      <c r="U359" s="76">
        <f t="shared" si="92"/>
        <v>0</v>
      </c>
      <c r="V359" s="77">
        <f t="shared" si="93"/>
        <v>0</v>
      </c>
      <c r="W359" s="78"/>
      <c r="X359" s="79"/>
      <c r="Z359" s="205">
        <f>IFERROR(VLOOKUP(A359,'[1]КС-2 (3)'!$B$35:$H$105,5,0),0)</f>
        <v>0</v>
      </c>
      <c r="AA359" s="204">
        <f t="shared" si="96"/>
        <v>0</v>
      </c>
    </row>
    <row r="360" spans="1:27" x14ac:dyDescent="0.3">
      <c r="A360" s="19" t="s">
        <v>392</v>
      </c>
      <c r="B360" s="9" t="s">
        <v>147</v>
      </c>
      <c r="C360" s="8" t="s">
        <v>12</v>
      </c>
      <c r="D360" s="130">
        <v>372</v>
      </c>
      <c r="E360" s="144"/>
      <c r="F360" s="65">
        <f t="shared" ref="F360:F362" si="109">D360+E360</f>
        <v>372</v>
      </c>
      <c r="G360" s="111">
        <v>1</v>
      </c>
      <c r="H360" s="66">
        <f t="shared" ref="H360:H362" si="110">ROUND(F360*G360,0)</f>
        <v>372</v>
      </c>
      <c r="I360" s="36">
        <v>83034</v>
      </c>
      <c r="J360" s="153">
        <f t="shared" ref="J360:J362" si="111">H360-I360</f>
        <v>-82662</v>
      </c>
      <c r="K360" s="164"/>
      <c r="L360" s="75">
        <f t="shared" si="71"/>
        <v>0</v>
      </c>
      <c r="M360" s="164"/>
      <c r="N360" s="75">
        <f t="shared" si="72"/>
        <v>0</v>
      </c>
      <c r="O360" s="164"/>
      <c r="P360" s="75">
        <f t="shared" ref="P360:P362" si="112">ROUND(O360*$G360,0)</f>
        <v>0</v>
      </c>
      <c r="Q360" s="164"/>
      <c r="R360" s="75">
        <f t="shared" ref="R360:T362" si="113">ROUND(Q360*$G360,0)</f>
        <v>0</v>
      </c>
      <c r="S360" s="225"/>
      <c r="T360" s="75">
        <f t="shared" si="113"/>
        <v>0</v>
      </c>
      <c r="U360" s="76">
        <f t="shared" si="92"/>
        <v>0</v>
      </c>
      <c r="V360" s="77">
        <f t="shared" si="93"/>
        <v>0</v>
      </c>
      <c r="W360" s="78">
        <f t="shared" si="73"/>
        <v>372</v>
      </c>
      <c r="X360" s="79">
        <f t="shared" si="74"/>
        <v>372</v>
      </c>
      <c r="Z360" s="205">
        <f>IFERROR(VLOOKUP(A360,'[1]КС-2 (3)'!$B$35:$H$105,5,0),0)</f>
        <v>0</v>
      </c>
      <c r="AA360" s="204">
        <f t="shared" si="96"/>
        <v>0</v>
      </c>
    </row>
    <row r="361" spans="1:27" x14ac:dyDescent="0.3">
      <c r="A361" s="19" t="s">
        <v>393</v>
      </c>
      <c r="B361" s="9" t="s">
        <v>148</v>
      </c>
      <c r="C361" s="8" t="s">
        <v>12</v>
      </c>
      <c r="D361" s="130">
        <v>372</v>
      </c>
      <c r="E361" s="144"/>
      <c r="F361" s="65">
        <f t="shared" si="109"/>
        <v>372</v>
      </c>
      <c r="G361" s="111">
        <v>1</v>
      </c>
      <c r="H361" s="66">
        <f t="shared" si="110"/>
        <v>372</v>
      </c>
      <c r="I361" s="36">
        <v>356940</v>
      </c>
      <c r="J361" s="153">
        <f t="shared" si="111"/>
        <v>-356568</v>
      </c>
      <c r="K361" s="164"/>
      <c r="L361" s="75">
        <f t="shared" si="71"/>
        <v>0</v>
      </c>
      <c r="M361" s="164"/>
      <c r="N361" s="75">
        <f t="shared" si="72"/>
        <v>0</v>
      </c>
      <c r="O361" s="164"/>
      <c r="P361" s="75">
        <f t="shared" si="112"/>
        <v>0</v>
      </c>
      <c r="Q361" s="164"/>
      <c r="R361" s="75">
        <f t="shared" si="113"/>
        <v>0</v>
      </c>
      <c r="S361" s="225"/>
      <c r="T361" s="75">
        <f t="shared" si="113"/>
        <v>0</v>
      </c>
      <c r="U361" s="76">
        <f t="shared" si="92"/>
        <v>0</v>
      </c>
      <c r="V361" s="77">
        <f t="shared" si="93"/>
        <v>0</v>
      </c>
      <c r="W361" s="78">
        <f t="shared" si="73"/>
        <v>372</v>
      </c>
      <c r="X361" s="79">
        <f t="shared" si="74"/>
        <v>372</v>
      </c>
      <c r="Z361" s="205">
        <f>IFERROR(VLOOKUP(A361,'[1]КС-2 (3)'!$B$35:$H$105,5,0),0)</f>
        <v>0</v>
      </c>
      <c r="AA361" s="204">
        <f t="shared" si="96"/>
        <v>0</v>
      </c>
    </row>
    <row r="362" spans="1:27" x14ac:dyDescent="0.3">
      <c r="A362" s="19" t="s">
        <v>394</v>
      </c>
      <c r="B362" s="9" t="s">
        <v>181</v>
      </c>
      <c r="C362" s="8" t="s">
        <v>12</v>
      </c>
      <c r="D362" s="130">
        <v>1116</v>
      </c>
      <c r="E362" s="144"/>
      <c r="F362" s="65">
        <f t="shared" si="109"/>
        <v>1116</v>
      </c>
      <c r="G362" s="111">
        <v>1</v>
      </c>
      <c r="H362" s="66">
        <f t="shared" si="110"/>
        <v>1116</v>
      </c>
      <c r="I362" s="36">
        <v>43626</v>
      </c>
      <c r="J362" s="153">
        <f t="shared" si="111"/>
        <v>-42510</v>
      </c>
      <c r="K362" s="164"/>
      <c r="L362" s="75">
        <f t="shared" si="71"/>
        <v>0</v>
      </c>
      <c r="M362" s="164"/>
      <c r="N362" s="75">
        <f t="shared" si="72"/>
        <v>0</v>
      </c>
      <c r="O362" s="164"/>
      <c r="P362" s="75">
        <f t="shared" si="112"/>
        <v>0</v>
      </c>
      <c r="Q362" s="164"/>
      <c r="R362" s="75">
        <f t="shared" si="113"/>
        <v>0</v>
      </c>
      <c r="S362" s="225"/>
      <c r="T362" s="75">
        <f t="shared" si="113"/>
        <v>0</v>
      </c>
      <c r="U362" s="76">
        <f t="shared" si="92"/>
        <v>0</v>
      </c>
      <c r="V362" s="77">
        <f t="shared" si="93"/>
        <v>0</v>
      </c>
      <c r="W362" s="78">
        <f t="shared" si="73"/>
        <v>1116</v>
      </c>
      <c r="X362" s="79">
        <f t="shared" si="74"/>
        <v>1116</v>
      </c>
      <c r="Z362" s="205">
        <f>IFERROR(VLOOKUP(A362,'[1]КС-2 (3)'!$B$35:$H$105,5,0),0)</f>
        <v>0</v>
      </c>
      <c r="AA362" s="204">
        <f t="shared" si="96"/>
        <v>0</v>
      </c>
    </row>
    <row r="363" spans="1:27" ht="28.2" x14ac:dyDescent="0.3">
      <c r="A363" s="46"/>
      <c r="B363" s="42" t="s">
        <v>498</v>
      </c>
      <c r="C363" s="45" t="s">
        <v>15</v>
      </c>
      <c r="D363" s="130"/>
      <c r="E363" s="144"/>
      <c r="F363" s="123"/>
      <c r="G363" s="111"/>
      <c r="H363" s="66">
        <f>SUM(H360:H362)</f>
        <v>1860</v>
      </c>
      <c r="I363" s="37">
        <v>483600</v>
      </c>
      <c r="J363" s="24"/>
      <c r="K363" s="164"/>
      <c r="L363" s="66">
        <f>SUM(L360:L362)</f>
        <v>0</v>
      </c>
      <c r="M363" s="164"/>
      <c r="N363" s="66">
        <f>SUM(N360:N362)</f>
        <v>0</v>
      </c>
      <c r="O363" s="164"/>
      <c r="P363" s="66">
        <f>SUM(P360:P362)</f>
        <v>0</v>
      </c>
      <c r="Q363" s="164"/>
      <c r="R363" s="66">
        <f>SUM(R360:R362)</f>
        <v>0</v>
      </c>
      <c r="S363" s="226"/>
      <c r="T363" s="66">
        <f>SUM(T360:T362)</f>
        <v>0</v>
      </c>
      <c r="U363" s="76">
        <f t="shared" si="92"/>
        <v>0</v>
      </c>
      <c r="V363" s="174">
        <f t="shared" si="93"/>
        <v>0</v>
      </c>
      <c r="W363" s="176"/>
      <c r="X363" s="176">
        <f t="shared" si="74"/>
        <v>1860</v>
      </c>
      <c r="Z363" s="205">
        <f>IFERROR(VLOOKUP(A363,'[1]КС-2 (3)'!$B$35:$H$105,5,0),0)</f>
        <v>0</v>
      </c>
      <c r="AA363" s="204">
        <f t="shared" si="96"/>
        <v>0</v>
      </c>
    </row>
    <row r="364" spans="1:27" x14ac:dyDescent="0.3">
      <c r="A364" s="67"/>
      <c r="B364" s="68" t="s">
        <v>514</v>
      </c>
      <c r="C364" s="69"/>
      <c r="D364" s="70"/>
      <c r="E364" s="71"/>
      <c r="F364" s="65"/>
      <c r="G364" s="72"/>
      <c r="H364" s="66">
        <f>H363*0.745</f>
        <v>1386</v>
      </c>
      <c r="I364" s="73"/>
      <c r="J364" s="69"/>
      <c r="K364" s="164"/>
      <c r="L364" s="66">
        <f>L363*0.745</f>
        <v>0</v>
      </c>
      <c r="M364" s="164"/>
      <c r="N364" s="66">
        <f>N363*0.745</f>
        <v>0</v>
      </c>
      <c r="O364" s="164"/>
      <c r="P364" s="66">
        <f>P363*0.745</f>
        <v>0</v>
      </c>
      <c r="Q364" s="164"/>
      <c r="R364" s="66">
        <f>R363*0.745</f>
        <v>0</v>
      </c>
      <c r="S364" s="226"/>
      <c r="T364" s="66">
        <f>T363*0.745</f>
        <v>0</v>
      </c>
      <c r="U364" s="76">
        <f t="shared" si="92"/>
        <v>0</v>
      </c>
      <c r="V364" s="174">
        <f t="shared" si="93"/>
        <v>0</v>
      </c>
      <c r="W364" s="176"/>
      <c r="X364" s="176">
        <f t="shared" si="74"/>
        <v>1386</v>
      </c>
      <c r="Z364" s="205">
        <f>IFERROR(VLOOKUP(A364,'[1]КС-2 (3)'!$B$35:$H$105,5,0),0)</f>
        <v>0</v>
      </c>
      <c r="AA364" s="204">
        <f t="shared" si="96"/>
        <v>0</v>
      </c>
    </row>
    <row r="365" spans="1:27" x14ac:dyDescent="0.3">
      <c r="A365" s="67"/>
      <c r="B365" s="68" t="s">
        <v>519</v>
      </c>
      <c r="C365" s="11" t="s">
        <v>15</v>
      </c>
      <c r="D365" s="80"/>
      <c r="E365" s="81"/>
      <c r="F365" s="80"/>
      <c r="G365" s="82"/>
      <c r="H365" s="83">
        <f>H364</f>
        <v>1386</v>
      </c>
      <c r="I365" s="84"/>
      <c r="J365" s="84">
        <v>360282</v>
      </c>
      <c r="K365" s="165"/>
      <c r="L365" s="83">
        <f>L364</f>
        <v>0</v>
      </c>
      <c r="M365" s="165"/>
      <c r="N365" s="83">
        <f>N364</f>
        <v>0</v>
      </c>
      <c r="O365" s="165"/>
      <c r="P365" s="83">
        <f>P364</f>
        <v>0</v>
      </c>
      <c r="Q365" s="165"/>
      <c r="R365" s="83">
        <f>R364</f>
        <v>0</v>
      </c>
      <c r="S365" s="227"/>
      <c r="T365" s="83">
        <f>T364</f>
        <v>0</v>
      </c>
      <c r="U365" s="85">
        <f t="shared" si="92"/>
        <v>0</v>
      </c>
      <c r="V365" s="175">
        <f t="shared" si="93"/>
        <v>0</v>
      </c>
      <c r="W365" s="177"/>
      <c r="X365" s="177">
        <f t="shared" si="74"/>
        <v>1386</v>
      </c>
      <c r="Z365" s="205">
        <f>IFERROR(VLOOKUP(A365,'[1]КС-2 (3)'!$B$35:$H$105,5,0),0)</f>
        <v>0</v>
      </c>
      <c r="AA365" s="204">
        <f t="shared" si="96"/>
        <v>0</v>
      </c>
    </row>
    <row r="366" spans="1:27" x14ac:dyDescent="0.3">
      <c r="A366" s="67"/>
      <c r="B366" s="87" t="s">
        <v>520</v>
      </c>
      <c r="C366" s="11"/>
      <c r="D366" s="80"/>
      <c r="E366" s="81"/>
      <c r="F366" s="80"/>
      <c r="G366" s="82"/>
      <c r="H366" s="156">
        <f>H365*20/120</f>
        <v>231</v>
      </c>
      <c r="I366" s="84"/>
      <c r="J366" s="69"/>
      <c r="K366" s="165"/>
      <c r="L366" s="156">
        <f>L365*20/120</f>
        <v>0</v>
      </c>
      <c r="M366" s="165"/>
      <c r="N366" s="156">
        <f>N365*20/120</f>
        <v>0</v>
      </c>
      <c r="O366" s="165"/>
      <c r="P366" s="156">
        <f>P365*20/120</f>
        <v>0</v>
      </c>
      <c r="Q366" s="165"/>
      <c r="R366" s="156">
        <f>R365*20/120</f>
        <v>0</v>
      </c>
      <c r="S366" s="227"/>
      <c r="T366" s="156">
        <f>T365*20/120</f>
        <v>0</v>
      </c>
      <c r="U366" s="85">
        <f t="shared" si="92"/>
        <v>0</v>
      </c>
      <c r="V366" s="175">
        <f t="shared" si="93"/>
        <v>0</v>
      </c>
      <c r="W366" s="177"/>
      <c r="X366" s="177">
        <f t="shared" si="74"/>
        <v>231</v>
      </c>
      <c r="Z366" s="205">
        <f>IFERROR(VLOOKUP(A366,'[1]КС-2 (3)'!$B$35:$H$105,5,0),0)</f>
        <v>0</v>
      </c>
      <c r="AA366" s="204">
        <f t="shared" si="96"/>
        <v>0</v>
      </c>
    </row>
    <row r="367" spans="1:27" x14ac:dyDescent="0.3">
      <c r="A367" s="67"/>
      <c r="B367" s="87" t="s">
        <v>529</v>
      </c>
      <c r="C367" s="197"/>
      <c r="D367" s="198"/>
      <c r="E367" s="199"/>
      <c r="F367" s="198"/>
      <c r="G367" s="200"/>
      <c r="H367" s="212">
        <v>1</v>
      </c>
      <c r="I367" s="84"/>
      <c r="J367" s="69"/>
      <c r="K367" s="165"/>
      <c r="L367" s="207">
        <f>L365/H365</f>
        <v>0</v>
      </c>
      <c r="M367" s="165"/>
      <c r="N367" s="207">
        <f>N365/H365</f>
        <v>0</v>
      </c>
      <c r="O367" s="214"/>
      <c r="P367" s="207">
        <f>P365/H365</f>
        <v>0</v>
      </c>
      <c r="Q367" s="214"/>
      <c r="R367" s="207">
        <f>R365/J365</f>
        <v>0</v>
      </c>
      <c r="S367" s="228"/>
      <c r="T367" s="207">
        <f>T365/H365</f>
        <v>0</v>
      </c>
      <c r="U367" s="85">
        <f t="shared" si="92"/>
        <v>0</v>
      </c>
      <c r="V367" s="210">
        <f t="shared" si="93"/>
        <v>0</v>
      </c>
      <c r="W367" s="211"/>
      <c r="X367" s="210">
        <f t="shared" si="74"/>
        <v>1</v>
      </c>
      <c r="Z367" s="205">
        <f>IFERROR(VLOOKUP(A367,'[1]КС-2 (3)'!$B$35:$H$105,5,0),0)</f>
        <v>0</v>
      </c>
      <c r="AA367" s="204">
        <f t="shared" si="96"/>
        <v>0</v>
      </c>
    </row>
    <row r="368" spans="1:27" ht="96.6" x14ac:dyDescent="0.3">
      <c r="A368" s="19"/>
      <c r="B368" s="60" t="s">
        <v>469</v>
      </c>
      <c r="C368" s="52" t="s">
        <v>456</v>
      </c>
      <c r="D368" s="119">
        <v>1</v>
      </c>
      <c r="E368" s="139"/>
      <c r="F368" s="119"/>
      <c r="G368" s="114"/>
      <c r="H368" s="105"/>
      <c r="I368" s="56">
        <v>803400</v>
      </c>
      <c r="J368" s="23"/>
      <c r="K368" s="164"/>
      <c r="L368" s="75"/>
      <c r="M368" s="164"/>
      <c r="N368" s="75"/>
      <c r="O368" s="164"/>
      <c r="P368" s="75"/>
      <c r="Q368" s="164"/>
      <c r="R368" s="75"/>
      <c r="S368" s="225"/>
      <c r="T368" s="75"/>
      <c r="U368" s="76">
        <f t="shared" si="92"/>
        <v>0</v>
      </c>
      <c r="V368" s="77">
        <f t="shared" si="93"/>
        <v>0</v>
      </c>
      <c r="W368" s="78"/>
      <c r="X368" s="79"/>
      <c r="Z368" s="205">
        <f>IFERROR(VLOOKUP(A368,'[1]КС-2 (3)'!$B$35:$H$105,5,0),0)</f>
        <v>0</v>
      </c>
      <c r="AA368" s="204">
        <f t="shared" si="96"/>
        <v>0</v>
      </c>
    </row>
    <row r="369" spans="1:27" ht="27.6" x14ac:dyDescent="0.3">
      <c r="A369" s="19"/>
      <c r="B369" s="44" t="s">
        <v>8</v>
      </c>
      <c r="C369" s="2"/>
      <c r="D369" s="133"/>
      <c r="E369" s="145"/>
      <c r="F369" s="122"/>
      <c r="G369" s="111"/>
      <c r="H369" s="104"/>
      <c r="I369" s="36"/>
      <c r="J369" s="23"/>
      <c r="K369" s="164"/>
      <c r="L369" s="75"/>
      <c r="M369" s="164"/>
      <c r="N369" s="75"/>
      <c r="O369" s="164"/>
      <c r="P369" s="75"/>
      <c r="Q369" s="164"/>
      <c r="R369" s="75"/>
      <c r="S369" s="225"/>
      <c r="T369" s="75"/>
      <c r="U369" s="76">
        <f t="shared" si="92"/>
        <v>0</v>
      </c>
      <c r="V369" s="77">
        <f t="shared" si="93"/>
        <v>0</v>
      </c>
      <c r="W369" s="78"/>
      <c r="X369" s="79"/>
      <c r="Z369" s="205">
        <f>IFERROR(VLOOKUP(A369,'[1]КС-2 (3)'!$B$35:$H$105,5,0),0)</f>
        <v>0</v>
      </c>
      <c r="AA369" s="204">
        <f t="shared" si="96"/>
        <v>0</v>
      </c>
    </row>
    <row r="370" spans="1:27" x14ac:dyDescent="0.3">
      <c r="A370" s="19" t="s">
        <v>395</v>
      </c>
      <c r="B370" s="9" t="s">
        <v>147</v>
      </c>
      <c r="C370" s="8" t="s">
        <v>12</v>
      </c>
      <c r="D370" s="130">
        <v>618</v>
      </c>
      <c r="E370" s="144"/>
      <c r="F370" s="65">
        <f t="shared" ref="F370:F372" si="114">D370+E370</f>
        <v>618</v>
      </c>
      <c r="G370" s="111">
        <v>1</v>
      </c>
      <c r="H370" s="66">
        <f t="shared" ref="H370:H372" si="115">ROUND(F370*G370,0)</f>
        <v>618</v>
      </c>
      <c r="I370" s="36">
        <v>137942</v>
      </c>
      <c r="J370" s="153">
        <f t="shared" ref="J370:J372" si="116">H370-I370</f>
        <v>-137324</v>
      </c>
      <c r="K370" s="164"/>
      <c r="L370" s="75">
        <f t="shared" si="71"/>
        <v>0</v>
      </c>
      <c r="M370" s="164"/>
      <c r="N370" s="75">
        <f t="shared" si="72"/>
        <v>0</v>
      </c>
      <c r="O370" s="164"/>
      <c r="P370" s="75">
        <f t="shared" ref="P370:P372" si="117">ROUND(O370*$G370,0)</f>
        <v>0</v>
      </c>
      <c r="Q370" s="164"/>
      <c r="R370" s="75">
        <f t="shared" ref="R370:T372" si="118">ROUND(Q370*$G370,0)</f>
        <v>0</v>
      </c>
      <c r="S370" s="225"/>
      <c r="T370" s="75">
        <f t="shared" si="118"/>
        <v>0</v>
      </c>
      <c r="U370" s="76">
        <f t="shared" si="92"/>
        <v>0</v>
      </c>
      <c r="V370" s="77">
        <f t="shared" si="93"/>
        <v>0</v>
      </c>
      <c r="W370" s="78">
        <f t="shared" si="73"/>
        <v>618</v>
      </c>
      <c r="X370" s="79">
        <f t="shared" si="74"/>
        <v>618</v>
      </c>
      <c r="Z370" s="205">
        <f>IFERROR(VLOOKUP(A370,'[1]КС-2 (3)'!$B$35:$H$105,5,0),0)</f>
        <v>0</v>
      </c>
      <c r="AA370" s="204">
        <f t="shared" si="96"/>
        <v>0</v>
      </c>
    </row>
    <row r="371" spans="1:27" x14ac:dyDescent="0.3">
      <c r="A371" s="19" t="s">
        <v>396</v>
      </c>
      <c r="B371" s="9" t="s">
        <v>148</v>
      </c>
      <c r="C371" s="8" t="s">
        <v>12</v>
      </c>
      <c r="D371" s="130">
        <v>618</v>
      </c>
      <c r="E371" s="144"/>
      <c r="F371" s="65">
        <f t="shared" si="114"/>
        <v>618</v>
      </c>
      <c r="G371" s="111">
        <v>1</v>
      </c>
      <c r="H371" s="66">
        <f t="shared" si="115"/>
        <v>618</v>
      </c>
      <c r="I371" s="36">
        <v>592981</v>
      </c>
      <c r="J371" s="153">
        <f t="shared" si="116"/>
        <v>-592363</v>
      </c>
      <c r="K371" s="164"/>
      <c r="L371" s="75">
        <f t="shared" si="71"/>
        <v>0</v>
      </c>
      <c r="M371" s="164"/>
      <c r="N371" s="75">
        <f t="shared" si="72"/>
        <v>0</v>
      </c>
      <c r="O371" s="164"/>
      <c r="P371" s="75">
        <f t="shared" si="117"/>
        <v>0</v>
      </c>
      <c r="Q371" s="164"/>
      <c r="R371" s="75">
        <f t="shared" si="118"/>
        <v>0</v>
      </c>
      <c r="S371" s="225"/>
      <c r="T371" s="75">
        <f t="shared" si="118"/>
        <v>0</v>
      </c>
      <c r="U371" s="76">
        <f t="shared" si="92"/>
        <v>0</v>
      </c>
      <c r="V371" s="77">
        <f t="shared" si="93"/>
        <v>0</v>
      </c>
      <c r="W371" s="78">
        <f t="shared" si="73"/>
        <v>618</v>
      </c>
      <c r="X371" s="79">
        <f t="shared" si="74"/>
        <v>618</v>
      </c>
      <c r="Z371" s="205">
        <f>IFERROR(VLOOKUP(A371,'[1]КС-2 (3)'!$B$35:$H$105,5,0),0)</f>
        <v>0</v>
      </c>
      <c r="AA371" s="204">
        <f t="shared" si="96"/>
        <v>0</v>
      </c>
    </row>
    <row r="372" spans="1:27" x14ac:dyDescent="0.3">
      <c r="A372" s="19" t="s">
        <v>397</v>
      </c>
      <c r="B372" s="9" t="s">
        <v>181</v>
      </c>
      <c r="C372" s="8" t="s">
        <v>12</v>
      </c>
      <c r="D372" s="130">
        <v>1854</v>
      </c>
      <c r="E372" s="144"/>
      <c r="F372" s="65">
        <f t="shared" si="114"/>
        <v>1854</v>
      </c>
      <c r="G372" s="111">
        <v>1</v>
      </c>
      <c r="H372" s="66">
        <f t="shared" si="115"/>
        <v>1854</v>
      </c>
      <c r="I372" s="36">
        <v>72477</v>
      </c>
      <c r="J372" s="153">
        <f t="shared" si="116"/>
        <v>-70623</v>
      </c>
      <c r="K372" s="164"/>
      <c r="L372" s="75">
        <f t="shared" si="71"/>
        <v>0</v>
      </c>
      <c r="M372" s="164"/>
      <c r="N372" s="75">
        <f t="shared" si="72"/>
        <v>0</v>
      </c>
      <c r="O372" s="164"/>
      <c r="P372" s="75">
        <f t="shared" si="117"/>
        <v>0</v>
      </c>
      <c r="Q372" s="164"/>
      <c r="R372" s="75">
        <f t="shared" si="118"/>
        <v>0</v>
      </c>
      <c r="S372" s="225"/>
      <c r="T372" s="75">
        <f t="shared" si="118"/>
        <v>0</v>
      </c>
      <c r="U372" s="76">
        <f t="shared" si="92"/>
        <v>0</v>
      </c>
      <c r="V372" s="77">
        <f t="shared" si="93"/>
        <v>0</v>
      </c>
      <c r="W372" s="78">
        <f t="shared" si="73"/>
        <v>1854</v>
      </c>
      <c r="X372" s="79">
        <f t="shared" si="74"/>
        <v>1854</v>
      </c>
      <c r="Z372" s="205">
        <f>IFERROR(VLOOKUP(A372,'[1]КС-2 (3)'!$B$35:$H$105,5,0),0)</f>
        <v>0</v>
      </c>
      <c r="AA372" s="204">
        <f t="shared" si="96"/>
        <v>0</v>
      </c>
    </row>
    <row r="373" spans="1:27" ht="28.2" x14ac:dyDescent="0.3">
      <c r="A373" s="19"/>
      <c r="B373" s="42" t="s">
        <v>499</v>
      </c>
      <c r="C373" s="45" t="s">
        <v>15</v>
      </c>
      <c r="D373" s="130"/>
      <c r="E373" s="144"/>
      <c r="F373" s="123"/>
      <c r="G373" s="111"/>
      <c r="H373" s="66">
        <f>SUM(H370:H372)</f>
        <v>3090</v>
      </c>
      <c r="I373" s="37">
        <v>803400</v>
      </c>
      <c r="J373" s="24"/>
      <c r="K373" s="164"/>
      <c r="L373" s="66">
        <f>SUM(L370:L372)</f>
        <v>0</v>
      </c>
      <c r="M373" s="164"/>
      <c r="N373" s="66">
        <f>SUM(N370:N372)</f>
        <v>0</v>
      </c>
      <c r="O373" s="164"/>
      <c r="P373" s="66">
        <f>SUM(P370:P372)</f>
        <v>0</v>
      </c>
      <c r="Q373" s="164"/>
      <c r="R373" s="66">
        <f>SUM(R370:R372)</f>
        <v>0</v>
      </c>
      <c r="S373" s="226"/>
      <c r="T373" s="66">
        <f>SUM(T370:T372)</f>
        <v>0</v>
      </c>
      <c r="U373" s="76">
        <f t="shared" si="92"/>
        <v>0</v>
      </c>
      <c r="V373" s="174">
        <f t="shared" si="93"/>
        <v>0</v>
      </c>
      <c r="W373" s="176"/>
      <c r="X373" s="176">
        <f t="shared" si="74"/>
        <v>3090</v>
      </c>
      <c r="Z373" s="205">
        <f>IFERROR(VLOOKUP(A373,'[1]КС-2 (3)'!$B$35:$H$105,5,0),0)</f>
        <v>0</v>
      </c>
      <c r="AA373" s="204">
        <f t="shared" si="96"/>
        <v>0</v>
      </c>
    </row>
    <row r="374" spans="1:27" x14ac:dyDescent="0.3">
      <c r="A374" s="67"/>
      <c r="B374" s="68" t="s">
        <v>514</v>
      </c>
      <c r="C374" s="69"/>
      <c r="D374" s="70"/>
      <c r="E374" s="71"/>
      <c r="F374" s="65"/>
      <c r="G374" s="72"/>
      <c r="H374" s="66">
        <f>H373*0.745</f>
        <v>2302</v>
      </c>
      <c r="I374" s="73"/>
      <c r="J374" s="69"/>
      <c r="K374" s="164"/>
      <c r="L374" s="66">
        <f>L373*0.745</f>
        <v>0</v>
      </c>
      <c r="M374" s="164"/>
      <c r="N374" s="66">
        <f>N373*0.745</f>
        <v>0</v>
      </c>
      <c r="O374" s="164"/>
      <c r="P374" s="66">
        <f>P373*0.745</f>
        <v>0</v>
      </c>
      <c r="Q374" s="164"/>
      <c r="R374" s="66">
        <f>R373*0.745</f>
        <v>0</v>
      </c>
      <c r="S374" s="226"/>
      <c r="T374" s="66">
        <f>T373*0.745</f>
        <v>0</v>
      </c>
      <c r="U374" s="76">
        <f t="shared" si="92"/>
        <v>0</v>
      </c>
      <c r="V374" s="174">
        <f t="shared" si="93"/>
        <v>0</v>
      </c>
      <c r="W374" s="176"/>
      <c r="X374" s="176">
        <f t="shared" ref="X374:X377" si="119">H374-V374</f>
        <v>2302</v>
      </c>
      <c r="Z374" s="205">
        <f>IFERROR(VLOOKUP(A374,'[1]КС-2 (3)'!$B$35:$H$105,5,0),0)</f>
        <v>0</v>
      </c>
      <c r="AA374" s="204">
        <f t="shared" si="96"/>
        <v>0</v>
      </c>
    </row>
    <row r="375" spans="1:27" x14ac:dyDescent="0.3">
      <c r="A375" s="67"/>
      <c r="B375" s="68" t="s">
        <v>519</v>
      </c>
      <c r="C375" s="11" t="s">
        <v>15</v>
      </c>
      <c r="D375" s="80"/>
      <c r="E375" s="81"/>
      <c r="F375" s="80"/>
      <c r="G375" s="82"/>
      <c r="H375" s="83">
        <f>H374</f>
        <v>2302</v>
      </c>
      <c r="I375" s="84"/>
      <c r="J375" s="84">
        <v>598533</v>
      </c>
      <c r="K375" s="165"/>
      <c r="L375" s="83">
        <f>L374</f>
        <v>0</v>
      </c>
      <c r="M375" s="165"/>
      <c r="N375" s="83">
        <f>N374</f>
        <v>0</v>
      </c>
      <c r="O375" s="165"/>
      <c r="P375" s="83">
        <f>P374</f>
        <v>0</v>
      </c>
      <c r="Q375" s="165"/>
      <c r="R375" s="83">
        <f>R374</f>
        <v>0</v>
      </c>
      <c r="S375" s="227"/>
      <c r="T375" s="83">
        <f>T374</f>
        <v>0</v>
      </c>
      <c r="U375" s="85">
        <f t="shared" si="92"/>
        <v>0</v>
      </c>
      <c r="V375" s="175">
        <f t="shared" si="93"/>
        <v>0</v>
      </c>
      <c r="W375" s="177"/>
      <c r="X375" s="177">
        <f t="shared" si="119"/>
        <v>2302</v>
      </c>
      <c r="Z375" s="205">
        <f>IFERROR(VLOOKUP(A375,'[1]КС-2 (3)'!$B$35:$H$105,5,0),0)</f>
        <v>0</v>
      </c>
      <c r="AA375" s="204">
        <f t="shared" si="96"/>
        <v>0</v>
      </c>
    </row>
    <row r="376" spans="1:27" x14ac:dyDescent="0.3">
      <c r="A376" s="67"/>
      <c r="B376" s="87" t="s">
        <v>520</v>
      </c>
      <c r="C376" s="11"/>
      <c r="D376" s="80"/>
      <c r="E376" s="81"/>
      <c r="F376" s="80"/>
      <c r="G376" s="82"/>
      <c r="H376" s="156">
        <f>H375*20/120</f>
        <v>383.67</v>
      </c>
      <c r="I376" s="84"/>
      <c r="J376" s="69"/>
      <c r="K376" s="165"/>
      <c r="L376" s="156">
        <f>L375*20/120</f>
        <v>0</v>
      </c>
      <c r="M376" s="165"/>
      <c r="N376" s="156">
        <f>N375*20/120</f>
        <v>0</v>
      </c>
      <c r="O376" s="165"/>
      <c r="P376" s="156">
        <f>P375*20/120</f>
        <v>0</v>
      </c>
      <c r="Q376" s="165"/>
      <c r="R376" s="156">
        <f>R375*20/120</f>
        <v>0</v>
      </c>
      <c r="S376" s="227"/>
      <c r="T376" s="156">
        <f>T375*20/120</f>
        <v>0</v>
      </c>
      <c r="U376" s="85">
        <f t="shared" si="92"/>
        <v>0</v>
      </c>
      <c r="V376" s="175">
        <f t="shared" si="93"/>
        <v>0</v>
      </c>
      <c r="W376" s="177"/>
      <c r="X376" s="177">
        <f t="shared" si="119"/>
        <v>383.67</v>
      </c>
      <c r="Z376" s="205">
        <f>IFERROR(VLOOKUP(A376,'[1]КС-2 (3)'!$B$35:$H$105,5,0),0)</f>
        <v>0</v>
      </c>
      <c r="AA376" s="204">
        <f t="shared" si="96"/>
        <v>0</v>
      </c>
    </row>
    <row r="377" spans="1:27" x14ac:dyDescent="0.3">
      <c r="A377" s="67"/>
      <c r="B377" s="87" t="s">
        <v>529</v>
      </c>
      <c r="C377" s="197"/>
      <c r="D377" s="198"/>
      <c r="E377" s="199"/>
      <c r="F377" s="198"/>
      <c r="G377" s="200"/>
      <c r="H377" s="212">
        <v>1</v>
      </c>
      <c r="I377" s="84"/>
      <c r="J377" s="69"/>
      <c r="K377" s="165"/>
      <c r="L377" s="207">
        <f>L375/H375</f>
        <v>0</v>
      </c>
      <c r="M377" s="165"/>
      <c r="N377" s="207">
        <f>N375/H375</f>
        <v>0</v>
      </c>
      <c r="O377" s="214"/>
      <c r="P377" s="207">
        <f>P375/H375</f>
        <v>0</v>
      </c>
      <c r="Q377" s="214"/>
      <c r="R377" s="207">
        <f>R375/J375</f>
        <v>0</v>
      </c>
      <c r="S377" s="228"/>
      <c r="T377" s="207">
        <f>T375/H375</f>
        <v>0</v>
      </c>
      <c r="U377" s="85">
        <f t="shared" si="92"/>
        <v>0</v>
      </c>
      <c r="V377" s="210">
        <f t="shared" si="93"/>
        <v>0</v>
      </c>
      <c r="W377" s="211"/>
      <c r="X377" s="210">
        <f t="shared" si="119"/>
        <v>1</v>
      </c>
      <c r="Z377" s="205">
        <f>IFERROR(VLOOKUP(A377,'[1]КС-2 (3)'!$B$35:$H$105,5,0),0)</f>
        <v>0</v>
      </c>
      <c r="AA377" s="204">
        <f t="shared" ref="AA377" si="120">Z377-O377</f>
        <v>0</v>
      </c>
    </row>
    <row r="378" spans="1:27" ht="55.2" x14ac:dyDescent="0.3">
      <c r="A378" s="19"/>
      <c r="B378" s="60" t="s">
        <v>470</v>
      </c>
      <c r="C378" s="52" t="s">
        <v>456</v>
      </c>
      <c r="D378" s="119">
        <v>1</v>
      </c>
      <c r="E378" s="139"/>
      <c r="F378" s="119"/>
      <c r="G378" s="114"/>
      <c r="H378" s="105"/>
      <c r="I378" s="56">
        <v>61100</v>
      </c>
      <c r="J378" s="23"/>
      <c r="K378" s="164"/>
      <c r="L378" s="75"/>
      <c r="M378" s="164"/>
      <c r="N378" s="75"/>
      <c r="O378" s="164"/>
      <c r="P378" s="75"/>
      <c r="Q378" s="164"/>
      <c r="R378" s="75"/>
      <c r="S378" s="225"/>
      <c r="T378" s="75"/>
      <c r="U378" s="76">
        <f t="shared" si="92"/>
        <v>0</v>
      </c>
      <c r="V378" s="77">
        <f t="shared" si="93"/>
        <v>0</v>
      </c>
      <c r="W378" s="78"/>
      <c r="X378" s="79"/>
      <c r="Z378" s="205">
        <f>IFERROR(VLOOKUP(A378,'[1]КС-2 (3)'!$B$35:$H$105,5,0),0)</f>
        <v>0</v>
      </c>
      <c r="AA378" s="204">
        <f t="shared" si="96"/>
        <v>0</v>
      </c>
    </row>
    <row r="379" spans="1:27" ht="27.6" x14ac:dyDescent="0.3">
      <c r="A379" s="19"/>
      <c r="B379" s="44" t="s">
        <v>8</v>
      </c>
      <c r="C379" s="2"/>
      <c r="D379" s="133"/>
      <c r="E379" s="145"/>
      <c r="F379" s="122"/>
      <c r="G379" s="111"/>
      <c r="H379" s="104"/>
      <c r="I379" s="36"/>
      <c r="J379" s="23"/>
      <c r="K379" s="164"/>
      <c r="L379" s="75"/>
      <c r="M379" s="164"/>
      <c r="N379" s="75"/>
      <c r="O379" s="164"/>
      <c r="P379" s="75"/>
      <c r="Q379" s="164"/>
      <c r="R379" s="75"/>
      <c r="S379" s="225"/>
      <c r="T379" s="75"/>
      <c r="U379" s="76">
        <f t="shared" si="92"/>
        <v>0</v>
      </c>
      <c r="V379" s="77">
        <f t="shared" si="93"/>
        <v>0</v>
      </c>
      <c r="W379" s="78"/>
      <c r="X379" s="79"/>
      <c r="Z379" s="205">
        <f>IFERROR(VLOOKUP(A379,'[1]КС-2 (3)'!$B$35:$H$105,5,0),0)</f>
        <v>0</v>
      </c>
      <c r="AA379" s="204">
        <f t="shared" si="96"/>
        <v>0</v>
      </c>
    </row>
    <row r="380" spans="1:27" x14ac:dyDescent="0.3">
      <c r="A380" s="19" t="s">
        <v>398</v>
      </c>
      <c r="B380" s="9" t="s">
        <v>147</v>
      </c>
      <c r="C380" s="8" t="s">
        <v>12</v>
      </c>
      <c r="D380" s="130">
        <v>47</v>
      </c>
      <c r="E380" s="144"/>
      <c r="F380" s="65">
        <f t="shared" ref="F380:F382" si="121">D380+E380</f>
        <v>47</v>
      </c>
      <c r="G380" s="111">
        <v>1</v>
      </c>
      <c r="H380" s="66">
        <f t="shared" ref="H380:H382" si="122">ROUND(F380*G380,0)</f>
        <v>47</v>
      </c>
      <c r="I380" s="36">
        <v>10490</v>
      </c>
      <c r="J380" s="153">
        <f t="shared" ref="J380:J382" si="123">H380-I380</f>
        <v>-10443</v>
      </c>
      <c r="K380" s="164"/>
      <c r="L380" s="75">
        <f t="shared" ref="L380:L478" si="124">ROUND(K380*$G380,0)</f>
        <v>0</v>
      </c>
      <c r="M380" s="164"/>
      <c r="N380" s="75">
        <f t="shared" ref="N380:N478" si="125">ROUND(M380*$G380,0)</f>
        <v>0</v>
      </c>
      <c r="O380" s="164"/>
      <c r="P380" s="75">
        <f t="shared" ref="P380:P382" si="126">ROUND(O380*$G380,0)</f>
        <v>0</v>
      </c>
      <c r="Q380" s="164"/>
      <c r="R380" s="75">
        <f t="shared" ref="R380:T382" si="127">ROUND(Q380*$G380,0)</f>
        <v>0</v>
      </c>
      <c r="S380" s="225"/>
      <c r="T380" s="75">
        <f t="shared" si="127"/>
        <v>0</v>
      </c>
      <c r="U380" s="76">
        <f t="shared" si="92"/>
        <v>0</v>
      </c>
      <c r="V380" s="77">
        <f t="shared" si="93"/>
        <v>0</v>
      </c>
      <c r="W380" s="78">
        <f t="shared" ref="W380:W478" si="128">F380-U380</f>
        <v>47</v>
      </c>
      <c r="X380" s="79">
        <f t="shared" ref="X380:X478" si="129">H380-V380</f>
        <v>47</v>
      </c>
      <c r="Z380" s="205">
        <f>IFERROR(VLOOKUP(A380,'[1]КС-2 (3)'!$B$35:$H$105,5,0),0)</f>
        <v>0</v>
      </c>
      <c r="AA380" s="204">
        <f t="shared" si="96"/>
        <v>0</v>
      </c>
    </row>
    <row r="381" spans="1:27" x14ac:dyDescent="0.3">
      <c r="A381" s="19" t="s">
        <v>399</v>
      </c>
      <c r="B381" s="9" t="s">
        <v>148</v>
      </c>
      <c r="C381" s="8" t="s">
        <v>12</v>
      </c>
      <c r="D381" s="130">
        <v>47</v>
      </c>
      <c r="E381" s="144"/>
      <c r="F381" s="65">
        <f t="shared" si="121"/>
        <v>47</v>
      </c>
      <c r="G381" s="111">
        <v>1</v>
      </c>
      <c r="H381" s="66">
        <f t="shared" si="122"/>
        <v>47</v>
      </c>
      <c r="I381" s="36">
        <v>45097</v>
      </c>
      <c r="J381" s="153">
        <f t="shared" si="123"/>
        <v>-45050</v>
      </c>
      <c r="K381" s="164"/>
      <c r="L381" s="75">
        <f t="shared" si="124"/>
        <v>0</v>
      </c>
      <c r="M381" s="164"/>
      <c r="N381" s="75">
        <f t="shared" si="125"/>
        <v>0</v>
      </c>
      <c r="O381" s="164"/>
      <c r="P381" s="75">
        <f t="shared" si="126"/>
        <v>0</v>
      </c>
      <c r="Q381" s="164"/>
      <c r="R381" s="75">
        <f t="shared" si="127"/>
        <v>0</v>
      </c>
      <c r="S381" s="225"/>
      <c r="T381" s="75">
        <f t="shared" si="127"/>
        <v>0</v>
      </c>
      <c r="U381" s="76">
        <f t="shared" si="92"/>
        <v>0</v>
      </c>
      <c r="V381" s="77">
        <f t="shared" si="93"/>
        <v>0</v>
      </c>
      <c r="W381" s="78">
        <f t="shared" si="128"/>
        <v>47</v>
      </c>
      <c r="X381" s="79">
        <f t="shared" si="129"/>
        <v>47</v>
      </c>
      <c r="Z381" s="205">
        <f>IFERROR(VLOOKUP(A381,'[1]КС-2 (3)'!$B$35:$H$105,5,0),0)</f>
        <v>0</v>
      </c>
      <c r="AA381" s="204">
        <f t="shared" si="96"/>
        <v>0</v>
      </c>
    </row>
    <row r="382" spans="1:27" x14ac:dyDescent="0.3">
      <c r="A382" s="19" t="s">
        <v>400</v>
      </c>
      <c r="B382" s="9" t="s">
        <v>181</v>
      </c>
      <c r="C382" s="8" t="s">
        <v>12</v>
      </c>
      <c r="D382" s="130">
        <v>141</v>
      </c>
      <c r="E382" s="144"/>
      <c r="F382" s="65">
        <f t="shared" si="121"/>
        <v>141</v>
      </c>
      <c r="G382" s="111">
        <v>1</v>
      </c>
      <c r="H382" s="66">
        <f t="shared" si="122"/>
        <v>141</v>
      </c>
      <c r="I382" s="36">
        <v>5513</v>
      </c>
      <c r="J382" s="153">
        <f t="shared" si="123"/>
        <v>-5372</v>
      </c>
      <c r="K382" s="164"/>
      <c r="L382" s="75">
        <f t="shared" si="124"/>
        <v>0</v>
      </c>
      <c r="M382" s="164"/>
      <c r="N382" s="75">
        <f t="shared" si="125"/>
        <v>0</v>
      </c>
      <c r="O382" s="164"/>
      <c r="P382" s="75">
        <f t="shared" si="126"/>
        <v>0</v>
      </c>
      <c r="Q382" s="164"/>
      <c r="R382" s="75">
        <f t="shared" si="127"/>
        <v>0</v>
      </c>
      <c r="S382" s="225"/>
      <c r="T382" s="75">
        <f t="shared" si="127"/>
        <v>0</v>
      </c>
      <c r="U382" s="76">
        <f t="shared" si="92"/>
        <v>0</v>
      </c>
      <c r="V382" s="77">
        <f t="shared" si="93"/>
        <v>0</v>
      </c>
      <c r="W382" s="78">
        <f t="shared" si="128"/>
        <v>141</v>
      </c>
      <c r="X382" s="79">
        <f t="shared" si="129"/>
        <v>141</v>
      </c>
      <c r="Z382" s="205">
        <f>IFERROR(VLOOKUP(A382,'[1]КС-2 (3)'!$B$35:$H$105,5,0),0)</f>
        <v>0</v>
      </c>
      <c r="AA382" s="204">
        <f t="shared" si="96"/>
        <v>0</v>
      </c>
    </row>
    <row r="383" spans="1:27" ht="28.2" x14ac:dyDescent="0.3">
      <c r="A383" s="19"/>
      <c r="B383" s="42" t="s">
        <v>500</v>
      </c>
      <c r="C383" s="43" t="s">
        <v>15</v>
      </c>
      <c r="D383" s="130"/>
      <c r="E383" s="144"/>
      <c r="F383" s="123"/>
      <c r="G383" s="111"/>
      <c r="H383" s="66">
        <f>SUM(H380:H382)</f>
        <v>235</v>
      </c>
      <c r="I383" s="37">
        <v>61100</v>
      </c>
      <c r="J383" s="24"/>
      <c r="K383" s="164"/>
      <c r="L383" s="66">
        <f>SUM(L380:L382)</f>
        <v>0</v>
      </c>
      <c r="M383" s="164"/>
      <c r="N383" s="66">
        <f>SUM(N380:N382)</f>
        <v>0</v>
      </c>
      <c r="O383" s="164"/>
      <c r="P383" s="66">
        <f>SUM(P380:P382)</f>
        <v>0</v>
      </c>
      <c r="Q383" s="164"/>
      <c r="R383" s="66">
        <f>SUM(R380:R382)</f>
        <v>0</v>
      </c>
      <c r="S383" s="226"/>
      <c r="T383" s="66">
        <f>SUM(T380:T382)</f>
        <v>0</v>
      </c>
      <c r="U383" s="76">
        <f t="shared" si="92"/>
        <v>0</v>
      </c>
      <c r="V383" s="174">
        <f t="shared" si="93"/>
        <v>0</v>
      </c>
      <c r="W383" s="176"/>
      <c r="X383" s="176">
        <f t="shared" si="129"/>
        <v>235</v>
      </c>
      <c r="Z383" s="205">
        <f>IFERROR(VLOOKUP(A383,'[1]КС-2 (3)'!$B$35:$H$105,5,0),0)</f>
        <v>0</v>
      </c>
      <c r="AA383" s="204">
        <f t="shared" si="96"/>
        <v>0</v>
      </c>
    </row>
    <row r="384" spans="1:27" x14ac:dyDescent="0.3">
      <c r="A384" s="67"/>
      <c r="B384" s="68" t="s">
        <v>514</v>
      </c>
      <c r="C384" s="69"/>
      <c r="D384" s="70"/>
      <c r="E384" s="71"/>
      <c r="F384" s="65"/>
      <c r="G384" s="72"/>
      <c r="H384" s="66">
        <f>H383*0.745</f>
        <v>175</v>
      </c>
      <c r="I384" s="73"/>
      <c r="J384" s="69"/>
      <c r="K384" s="164"/>
      <c r="L384" s="66">
        <f>L383*0.745</f>
        <v>0</v>
      </c>
      <c r="M384" s="164"/>
      <c r="N384" s="66">
        <f>N383*0.745</f>
        <v>0</v>
      </c>
      <c r="O384" s="164"/>
      <c r="P384" s="66">
        <f>P383*0.745</f>
        <v>0</v>
      </c>
      <c r="Q384" s="164"/>
      <c r="R384" s="66">
        <f>R383*0.745</f>
        <v>0</v>
      </c>
      <c r="S384" s="226"/>
      <c r="T384" s="66">
        <f>T383*0.745</f>
        <v>0</v>
      </c>
      <c r="U384" s="76">
        <f t="shared" si="92"/>
        <v>0</v>
      </c>
      <c r="V384" s="174">
        <f t="shared" si="93"/>
        <v>0</v>
      </c>
      <c r="W384" s="176"/>
      <c r="X384" s="176">
        <f t="shared" si="129"/>
        <v>175</v>
      </c>
      <c r="Z384" s="205">
        <f>IFERROR(VLOOKUP(A384,'[1]КС-2 (3)'!$B$35:$H$105,5,0),0)</f>
        <v>0</v>
      </c>
      <c r="AA384" s="204">
        <f t="shared" si="96"/>
        <v>0</v>
      </c>
    </row>
    <row r="385" spans="1:27" x14ac:dyDescent="0.3">
      <c r="A385" s="67"/>
      <c r="B385" s="68" t="s">
        <v>519</v>
      </c>
      <c r="C385" s="11" t="s">
        <v>15</v>
      </c>
      <c r="D385" s="80"/>
      <c r="E385" s="81"/>
      <c r="F385" s="80"/>
      <c r="G385" s="82"/>
      <c r="H385" s="83">
        <f>H384</f>
        <v>175</v>
      </c>
      <c r="I385" s="84"/>
      <c r="J385" s="84">
        <v>45520</v>
      </c>
      <c r="K385" s="165"/>
      <c r="L385" s="83">
        <f>L384</f>
        <v>0</v>
      </c>
      <c r="M385" s="165"/>
      <c r="N385" s="83">
        <f>N384</f>
        <v>0</v>
      </c>
      <c r="O385" s="165"/>
      <c r="P385" s="83">
        <f>P384</f>
        <v>0</v>
      </c>
      <c r="Q385" s="165"/>
      <c r="R385" s="83">
        <f>R384</f>
        <v>0</v>
      </c>
      <c r="S385" s="227"/>
      <c r="T385" s="83">
        <f>T384</f>
        <v>0</v>
      </c>
      <c r="U385" s="85">
        <f t="shared" si="92"/>
        <v>0</v>
      </c>
      <c r="V385" s="175">
        <f t="shared" si="93"/>
        <v>0</v>
      </c>
      <c r="W385" s="177"/>
      <c r="X385" s="177">
        <f t="shared" si="129"/>
        <v>175</v>
      </c>
      <c r="Z385" s="205">
        <f>IFERROR(VLOOKUP(A385,'[1]КС-2 (3)'!$B$35:$H$105,5,0),0)</f>
        <v>0</v>
      </c>
      <c r="AA385" s="204">
        <f t="shared" si="96"/>
        <v>0</v>
      </c>
    </row>
    <row r="386" spans="1:27" x14ac:dyDescent="0.3">
      <c r="A386" s="67"/>
      <c r="B386" s="87" t="s">
        <v>520</v>
      </c>
      <c r="C386" s="11"/>
      <c r="D386" s="80"/>
      <c r="E386" s="81"/>
      <c r="F386" s="80"/>
      <c r="G386" s="82"/>
      <c r="H386" s="156">
        <f>H385*20/120</f>
        <v>29.17</v>
      </c>
      <c r="I386" s="84"/>
      <c r="J386" s="69"/>
      <c r="K386" s="165"/>
      <c r="L386" s="156">
        <f>L385*20/120</f>
        <v>0</v>
      </c>
      <c r="M386" s="165"/>
      <c r="N386" s="156">
        <f>N385*20/120</f>
        <v>0</v>
      </c>
      <c r="O386" s="165"/>
      <c r="P386" s="156">
        <f>P385*20/120</f>
        <v>0</v>
      </c>
      <c r="Q386" s="165"/>
      <c r="R386" s="156">
        <f>R385*20/120</f>
        <v>0</v>
      </c>
      <c r="S386" s="227"/>
      <c r="T386" s="156">
        <f>T385*20/120</f>
        <v>0</v>
      </c>
      <c r="U386" s="85">
        <f t="shared" si="92"/>
        <v>0</v>
      </c>
      <c r="V386" s="175">
        <f t="shared" si="93"/>
        <v>0</v>
      </c>
      <c r="W386" s="177"/>
      <c r="X386" s="177">
        <f t="shared" si="129"/>
        <v>29.17</v>
      </c>
      <c r="Z386" s="205">
        <f>IFERROR(VLOOKUP(A386,'[1]КС-2 (3)'!$B$35:$H$105,5,0),0)</f>
        <v>0</v>
      </c>
      <c r="AA386" s="204">
        <f t="shared" si="96"/>
        <v>0</v>
      </c>
    </row>
    <row r="387" spans="1:27" x14ac:dyDescent="0.3">
      <c r="A387" s="67"/>
      <c r="B387" s="87" t="s">
        <v>529</v>
      </c>
      <c r="C387" s="197"/>
      <c r="D387" s="198"/>
      <c r="E387" s="199"/>
      <c r="F387" s="198"/>
      <c r="G387" s="200"/>
      <c r="H387" s="212">
        <v>1</v>
      </c>
      <c r="I387" s="84"/>
      <c r="J387" s="69"/>
      <c r="K387" s="165"/>
      <c r="L387" s="207">
        <f>L385/H385</f>
        <v>0</v>
      </c>
      <c r="M387" s="165"/>
      <c r="N387" s="207">
        <f>N385/H385</f>
        <v>0</v>
      </c>
      <c r="O387" s="214"/>
      <c r="P387" s="207">
        <f>P385/H385</f>
        <v>0</v>
      </c>
      <c r="Q387" s="214"/>
      <c r="R387" s="207">
        <f>R385/J385</f>
        <v>0</v>
      </c>
      <c r="S387" s="228"/>
      <c r="T387" s="207">
        <f>T385/H385</f>
        <v>0</v>
      </c>
      <c r="U387" s="85">
        <f t="shared" si="92"/>
        <v>0</v>
      </c>
      <c r="V387" s="210">
        <f t="shared" si="93"/>
        <v>0</v>
      </c>
      <c r="W387" s="211"/>
      <c r="X387" s="210">
        <f t="shared" ref="X387" si="130">H387-V387</f>
        <v>1</v>
      </c>
      <c r="Z387" s="205">
        <f>IFERROR(VLOOKUP(A387,'[1]КС-2 (3)'!$B$35:$H$105,5,0),0)</f>
        <v>0</v>
      </c>
      <c r="AA387" s="204">
        <f t="shared" si="96"/>
        <v>0</v>
      </c>
    </row>
    <row r="388" spans="1:27" ht="82.8" x14ac:dyDescent="0.3">
      <c r="A388" s="19"/>
      <c r="B388" s="60" t="s">
        <v>471</v>
      </c>
      <c r="C388" s="52" t="s">
        <v>456</v>
      </c>
      <c r="D388" s="119">
        <v>1</v>
      </c>
      <c r="E388" s="139"/>
      <c r="F388" s="119"/>
      <c r="G388" s="114"/>
      <c r="H388" s="105"/>
      <c r="I388" s="56">
        <v>216538</v>
      </c>
      <c r="J388" s="25"/>
      <c r="K388" s="164"/>
      <c r="L388" s="75"/>
      <c r="M388" s="164"/>
      <c r="N388" s="75"/>
      <c r="O388" s="164"/>
      <c r="P388" s="75"/>
      <c r="Q388" s="164"/>
      <c r="R388" s="75"/>
      <c r="S388" s="225"/>
      <c r="T388" s="75"/>
      <c r="U388" s="76">
        <f t="shared" si="92"/>
        <v>0</v>
      </c>
      <c r="V388" s="77">
        <f t="shared" si="93"/>
        <v>0</v>
      </c>
      <c r="W388" s="78"/>
      <c r="X388" s="79"/>
      <c r="Z388" s="205">
        <f>IFERROR(VLOOKUP(A388,'[1]КС-2 (3)'!$B$35:$H$105,5,0),0)</f>
        <v>0</v>
      </c>
      <c r="AA388" s="204">
        <f t="shared" si="96"/>
        <v>0</v>
      </c>
    </row>
    <row r="389" spans="1:27" ht="27.6" x14ac:dyDescent="0.3">
      <c r="A389" s="19"/>
      <c r="B389" s="44" t="s">
        <v>8</v>
      </c>
      <c r="C389" s="2"/>
      <c r="D389" s="133"/>
      <c r="E389" s="145"/>
      <c r="F389" s="122"/>
      <c r="G389" s="111"/>
      <c r="H389" s="104"/>
      <c r="I389" s="36"/>
      <c r="J389" s="25"/>
      <c r="K389" s="164"/>
      <c r="L389" s="75"/>
      <c r="M389" s="164"/>
      <c r="N389" s="75"/>
      <c r="O389" s="164"/>
      <c r="P389" s="75"/>
      <c r="Q389" s="164"/>
      <c r="R389" s="75"/>
      <c r="S389" s="225"/>
      <c r="T389" s="75"/>
      <c r="U389" s="76">
        <f t="shared" si="92"/>
        <v>0</v>
      </c>
      <c r="V389" s="77">
        <f t="shared" si="93"/>
        <v>0</v>
      </c>
      <c r="W389" s="78"/>
      <c r="X389" s="79"/>
      <c r="Z389" s="205">
        <f>IFERROR(VLOOKUP(A389,'[1]КС-2 (3)'!$B$35:$H$105,5,0),0)</f>
        <v>0</v>
      </c>
      <c r="AA389" s="204">
        <f t="shared" si="96"/>
        <v>0</v>
      </c>
    </row>
    <row r="390" spans="1:27" x14ac:dyDescent="0.3">
      <c r="A390" s="19" t="s">
        <v>401</v>
      </c>
      <c r="B390" s="9" t="s">
        <v>147</v>
      </c>
      <c r="C390" s="8" t="s">
        <v>12</v>
      </c>
      <c r="D390" s="133">
        <v>156</v>
      </c>
      <c r="E390" s="145"/>
      <c r="F390" s="65">
        <f t="shared" ref="F390:F392" si="131">D390+E390</f>
        <v>156</v>
      </c>
      <c r="G390" s="111">
        <v>1</v>
      </c>
      <c r="H390" s="66">
        <f t="shared" ref="H390:H392" si="132">ROUND(F390*G390,0)</f>
        <v>156</v>
      </c>
      <c r="I390" s="36">
        <v>37180</v>
      </c>
      <c r="J390" s="153">
        <f t="shared" ref="J390:J392" si="133">H390-I390</f>
        <v>-37024</v>
      </c>
      <c r="K390" s="164"/>
      <c r="L390" s="75">
        <f t="shared" si="124"/>
        <v>0</v>
      </c>
      <c r="M390" s="164"/>
      <c r="N390" s="75">
        <f t="shared" si="125"/>
        <v>0</v>
      </c>
      <c r="O390" s="164"/>
      <c r="P390" s="75">
        <f t="shared" ref="P390:P392" si="134">ROUND(O390*$G390,0)</f>
        <v>0</v>
      </c>
      <c r="Q390" s="164"/>
      <c r="R390" s="75">
        <f t="shared" ref="R390:T392" si="135">ROUND(Q390*$G390,0)</f>
        <v>0</v>
      </c>
      <c r="S390" s="225"/>
      <c r="T390" s="75">
        <f t="shared" si="135"/>
        <v>0</v>
      </c>
      <c r="U390" s="76">
        <f t="shared" si="92"/>
        <v>0</v>
      </c>
      <c r="V390" s="77">
        <f t="shared" si="93"/>
        <v>0</v>
      </c>
      <c r="W390" s="78">
        <f t="shared" si="128"/>
        <v>156</v>
      </c>
      <c r="X390" s="79">
        <f t="shared" si="129"/>
        <v>156</v>
      </c>
      <c r="Z390" s="205">
        <f>IFERROR(VLOOKUP(A390,'[1]КС-2 (3)'!$B$35:$H$105,5,0),0)</f>
        <v>0</v>
      </c>
      <c r="AA390" s="204">
        <f t="shared" si="96"/>
        <v>0</v>
      </c>
    </row>
    <row r="391" spans="1:27" x14ac:dyDescent="0.3">
      <c r="A391" s="19" t="s">
        <v>402</v>
      </c>
      <c r="B391" s="9" t="s">
        <v>148</v>
      </c>
      <c r="C391" s="8" t="s">
        <v>12</v>
      </c>
      <c r="D391" s="130">
        <v>156</v>
      </c>
      <c r="E391" s="144"/>
      <c r="F391" s="65">
        <f t="shared" si="131"/>
        <v>156</v>
      </c>
      <c r="G391" s="111">
        <v>1</v>
      </c>
      <c r="H391" s="66">
        <f t="shared" si="132"/>
        <v>156</v>
      </c>
      <c r="I391" s="36">
        <v>159824</v>
      </c>
      <c r="J391" s="153">
        <f t="shared" si="133"/>
        <v>-159668</v>
      </c>
      <c r="K391" s="164"/>
      <c r="L391" s="75">
        <f t="shared" si="124"/>
        <v>0</v>
      </c>
      <c r="M391" s="164"/>
      <c r="N391" s="75">
        <f t="shared" si="125"/>
        <v>0</v>
      </c>
      <c r="O391" s="164"/>
      <c r="P391" s="75">
        <f t="shared" si="134"/>
        <v>0</v>
      </c>
      <c r="Q391" s="164"/>
      <c r="R391" s="75">
        <f t="shared" si="135"/>
        <v>0</v>
      </c>
      <c r="S391" s="225"/>
      <c r="T391" s="75">
        <f t="shared" si="135"/>
        <v>0</v>
      </c>
      <c r="U391" s="76">
        <f t="shared" si="92"/>
        <v>0</v>
      </c>
      <c r="V391" s="77">
        <f t="shared" si="93"/>
        <v>0</v>
      </c>
      <c r="W391" s="78">
        <f t="shared" si="128"/>
        <v>156</v>
      </c>
      <c r="X391" s="79">
        <f t="shared" si="129"/>
        <v>156</v>
      </c>
      <c r="Z391" s="205">
        <f>IFERROR(VLOOKUP(A391,'[1]КС-2 (3)'!$B$35:$H$105,5,0),0)</f>
        <v>0</v>
      </c>
      <c r="AA391" s="204">
        <f t="shared" si="96"/>
        <v>0</v>
      </c>
    </row>
    <row r="392" spans="1:27" x14ac:dyDescent="0.3">
      <c r="A392" s="19" t="s">
        <v>403</v>
      </c>
      <c r="B392" s="9" t="s">
        <v>181</v>
      </c>
      <c r="C392" s="8" t="s">
        <v>12</v>
      </c>
      <c r="D392" s="130">
        <v>468</v>
      </c>
      <c r="E392" s="144"/>
      <c r="F392" s="65">
        <f t="shared" si="131"/>
        <v>468</v>
      </c>
      <c r="G392" s="111">
        <v>1</v>
      </c>
      <c r="H392" s="66">
        <f t="shared" si="132"/>
        <v>468</v>
      </c>
      <c r="I392" s="36">
        <v>19534</v>
      </c>
      <c r="J392" s="153">
        <f t="shared" si="133"/>
        <v>-19066</v>
      </c>
      <c r="K392" s="164"/>
      <c r="L392" s="75">
        <f t="shared" si="124"/>
        <v>0</v>
      </c>
      <c r="M392" s="164"/>
      <c r="N392" s="75">
        <f t="shared" si="125"/>
        <v>0</v>
      </c>
      <c r="O392" s="164"/>
      <c r="P392" s="75">
        <f t="shared" si="134"/>
        <v>0</v>
      </c>
      <c r="Q392" s="164"/>
      <c r="R392" s="75">
        <f t="shared" si="135"/>
        <v>0</v>
      </c>
      <c r="S392" s="225"/>
      <c r="T392" s="75">
        <f t="shared" si="135"/>
        <v>0</v>
      </c>
      <c r="U392" s="76">
        <f t="shared" si="92"/>
        <v>0</v>
      </c>
      <c r="V392" s="77">
        <f t="shared" si="93"/>
        <v>0</v>
      </c>
      <c r="W392" s="78">
        <f t="shared" si="128"/>
        <v>468</v>
      </c>
      <c r="X392" s="79">
        <f t="shared" si="129"/>
        <v>468</v>
      </c>
      <c r="Z392" s="205">
        <f>IFERROR(VLOOKUP(A392,'[1]КС-2 (3)'!$B$35:$H$105,5,0),0)</f>
        <v>0</v>
      </c>
      <c r="AA392" s="204">
        <f t="shared" si="96"/>
        <v>0</v>
      </c>
    </row>
    <row r="393" spans="1:27" x14ac:dyDescent="0.3">
      <c r="A393" s="19"/>
      <c r="B393" s="28" t="s">
        <v>501</v>
      </c>
      <c r="C393" s="45" t="s">
        <v>15</v>
      </c>
      <c r="D393" s="130"/>
      <c r="E393" s="144"/>
      <c r="F393" s="123"/>
      <c r="G393" s="111"/>
      <c r="H393" s="66">
        <f>SUM(H390:H392)</f>
        <v>780</v>
      </c>
      <c r="I393" s="37">
        <v>216538</v>
      </c>
      <c r="J393" s="24"/>
      <c r="K393" s="164"/>
      <c r="L393" s="66">
        <f>SUM(L390:L392)</f>
        <v>0</v>
      </c>
      <c r="M393" s="164"/>
      <c r="N393" s="66">
        <f>SUM(N390:N392)</f>
        <v>0</v>
      </c>
      <c r="O393" s="164"/>
      <c r="P393" s="66">
        <f>SUM(P390:P392)</f>
        <v>0</v>
      </c>
      <c r="Q393" s="164"/>
      <c r="R393" s="66">
        <f>SUM(R390:R392)</f>
        <v>0</v>
      </c>
      <c r="S393" s="226"/>
      <c r="T393" s="66">
        <f>SUM(T390:T392)</f>
        <v>0</v>
      </c>
      <c r="U393" s="76">
        <f t="shared" si="92"/>
        <v>0</v>
      </c>
      <c r="V393" s="174">
        <f t="shared" si="93"/>
        <v>0</v>
      </c>
      <c r="W393" s="176"/>
      <c r="X393" s="176">
        <f t="shared" si="129"/>
        <v>780</v>
      </c>
      <c r="Z393" s="205">
        <f>IFERROR(VLOOKUP(A393,'[1]КС-2 (3)'!$B$35:$H$105,5,0),0)</f>
        <v>0</v>
      </c>
      <c r="AA393" s="204">
        <f t="shared" si="96"/>
        <v>0</v>
      </c>
    </row>
    <row r="394" spans="1:27" x14ac:dyDescent="0.3">
      <c r="A394" s="67"/>
      <c r="B394" s="68" t="s">
        <v>514</v>
      </c>
      <c r="C394" s="69"/>
      <c r="D394" s="70"/>
      <c r="E394" s="71"/>
      <c r="F394" s="65"/>
      <c r="G394" s="72"/>
      <c r="H394" s="66">
        <f>H393*0.745</f>
        <v>581</v>
      </c>
      <c r="I394" s="73"/>
      <c r="J394" s="69"/>
      <c r="K394" s="164"/>
      <c r="L394" s="66">
        <f>L393*0.745</f>
        <v>0</v>
      </c>
      <c r="M394" s="164"/>
      <c r="N394" s="66">
        <f>N393*0.745</f>
        <v>0</v>
      </c>
      <c r="O394" s="164"/>
      <c r="P394" s="66">
        <f>P393*0.745</f>
        <v>0</v>
      </c>
      <c r="Q394" s="164"/>
      <c r="R394" s="66">
        <f>R393*0.745</f>
        <v>0</v>
      </c>
      <c r="S394" s="226"/>
      <c r="T394" s="66">
        <f>T393*0.745</f>
        <v>0</v>
      </c>
      <c r="U394" s="76">
        <f t="shared" ref="U394:U457" si="136">K394+M394+O394+Q394+S394</f>
        <v>0</v>
      </c>
      <c r="V394" s="174">
        <f t="shared" ref="V394:V457" si="137">L394+N394+P394+R394+T394</f>
        <v>0</v>
      </c>
      <c r="W394" s="176"/>
      <c r="X394" s="176">
        <f t="shared" ref="X394:X397" si="138">H394-V394</f>
        <v>581</v>
      </c>
      <c r="Z394" s="205">
        <f>IFERROR(VLOOKUP(A394,'[1]КС-2 (3)'!$B$35:$H$105,5,0),0)</f>
        <v>0</v>
      </c>
      <c r="AA394" s="204">
        <f t="shared" si="96"/>
        <v>0</v>
      </c>
    </row>
    <row r="395" spans="1:27" x14ac:dyDescent="0.3">
      <c r="A395" s="67"/>
      <c r="B395" s="68" t="s">
        <v>519</v>
      </c>
      <c r="C395" s="11" t="s">
        <v>15</v>
      </c>
      <c r="D395" s="80"/>
      <c r="E395" s="81"/>
      <c r="F395" s="80"/>
      <c r="G395" s="82"/>
      <c r="H395" s="83">
        <f>H394</f>
        <v>581</v>
      </c>
      <c r="I395" s="84"/>
      <c r="J395" s="84">
        <v>161321</v>
      </c>
      <c r="K395" s="165"/>
      <c r="L395" s="83">
        <f>L394</f>
        <v>0</v>
      </c>
      <c r="M395" s="165"/>
      <c r="N395" s="83">
        <f>N394</f>
        <v>0</v>
      </c>
      <c r="O395" s="165"/>
      <c r="P395" s="83">
        <f>P394</f>
        <v>0</v>
      </c>
      <c r="Q395" s="165"/>
      <c r="R395" s="83">
        <f>R394</f>
        <v>0</v>
      </c>
      <c r="S395" s="227"/>
      <c r="T395" s="83">
        <f>T394</f>
        <v>0</v>
      </c>
      <c r="U395" s="85">
        <f t="shared" si="136"/>
        <v>0</v>
      </c>
      <c r="V395" s="175">
        <f t="shared" si="137"/>
        <v>0</v>
      </c>
      <c r="W395" s="177"/>
      <c r="X395" s="177">
        <f t="shared" si="138"/>
        <v>581</v>
      </c>
      <c r="Z395" s="205">
        <f>IFERROR(VLOOKUP(A395,'[1]КС-2 (3)'!$B$35:$H$105,5,0),0)</f>
        <v>0</v>
      </c>
      <c r="AA395" s="204">
        <f t="shared" si="96"/>
        <v>0</v>
      </c>
    </row>
    <row r="396" spans="1:27" x14ac:dyDescent="0.3">
      <c r="A396" s="67"/>
      <c r="B396" s="87" t="s">
        <v>520</v>
      </c>
      <c r="C396" s="11"/>
      <c r="D396" s="80"/>
      <c r="E396" s="81"/>
      <c r="F396" s="80"/>
      <c r="G396" s="82"/>
      <c r="H396" s="156">
        <f>H395*20/120</f>
        <v>96.83</v>
      </c>
      <c r="I396" s="84"/>
      <c r="J396" s="69"/>
      <c r="K396" s="165"/>
      <c r="L396" s="156">
        <f>L395*20/120</f>
        <v>0</v>
      </c>
      <c r="M396" s="165"/>
      <c r="N396" s="156">
        <f>N395*20/120</f>
        <v>0</v>
      </c>
      <c r="O396" s="165"/>
      <c r="P396" s="156">
        <f>P395*20/120</f>
        <v>0</v>
      </c>
      <c r="Q396" s="165"/>
      <c r="R396" s="156">
        <f>R395*20/120</f>
        <v>0</v>
      </c>
      <c r="S396" s="227"/>
      <c r="T396" s="156">
        <f>T395*20/120</f>
        <v>0</v>
      </c>
      <c r="U396" s="85">
        <f t="shared" si="136"/>
        <v>0</v>
      </c>
      <c r="V396" s="175">
        <f t="shared" si="137"/>
        <v>0</v>
      </c>
      <c r="W396" s="177"/>
      <c r="X396" s="177">
        <f t="shared" si="138"/>
        <v>96.83</v>
      </c>
      <c r="Z396" s="205">
        <f>IFERROR(VLOOKUP(A396,'[1]КС-2 (3)'!$B$35:$H$105,5,0),0)</f>
        <v>0</v>
      </c>
      <c r="AA396" s="204">
        <f t="shared" si="96"/>
        <v>0</v>
      </c>
    </row>
    <row r="397" spans="1:27" x14ac:dyDescent="0.3">
      <c r="A397" s="67"/>
      <c r="B397" s="87" t="s">
        <v>529</v>
      </c>
      <c r="C397" s="197"/>
      <c r="D397" s="198"/>
      <c r="E397" s="199"/>
      <c r="F397" s="198"/>
      <c r="G397" s="200"/>
      <c r="H397" s="212">
        <v>1</v>
      </c>
      <c r="I397" s="84"/>
      <c r="J397" s="69"/>
      <c r="K397" s="165"/>
      <c r="L397" s="207">
        <f>L395/H395</f>
        <v>0</v>
      </c>
      <c r="M397" s="165"/>
      <c r="N397" s="207">
        <f>N395/H395</f>
        <v>0</v>
      </c>
      <c r="O397" s="214"/>
      <c r="P397" s="207">
        <f>P395/H395</f>
        <v>0</v>
      </c>
      <c r="Q397" s="214"/>
      <c r="R397" s="207">
        <f>R395/J395</f>
        <v>0</v>
      </c>
      <c r="S397" s="228"/>
      <c r="T397" s="207">
        <f>T395/H395</f>
        <v>0</v>
      </c>
      <c r="U397" s="85">
        <f t="shared" si="136"/>
        <v>0</v>
      </c>
      <c r="V397" s="210">
        <f t="shared" si="137"/>
        <v>0</v>
      </c>
      <c r="W397" s="211"/>
      <c r="X397" s="210">
        <f t="shared" si="138"/>
        <v>1</v>
      </c>
      <c r="Z397" s="205">
        <f>IFERROR(VLOOKUP(A397,'[1]КС-2 (3)'!$B$35:$H$105,5,0),0)</f>
        <v>0</v>
      </c>
      <c r="AA397" s="204">
        <f t="shared" si="96"/>
        <v>0</v>
      </c>
    </row>
    <row r="398" spans="1:27" ht="110.4" x14ac:dyDescent="0.3">
      <c r="A398" s="19"/>
      <c r="B398" s="60" t="s">
        <v>472</v>
      </c>
      <c r="C398" s="52" t="s">
        <v>456</v>
      </c>
      <c r="D398" s="119">
        <v>1</v>
      </c>
      <c r="E398" s="139"/>
      <c r="F398" s="119"/>
      <c r="G398" s="114"/>
      <c r="H398" s="105"/>
      <c r="I398" s="56">
        <v>968868</v>
      </c>
      <c r="J398" s="25"/>
      <c r="K398" s="164"/>
      <c r="L398" s="75"/>
      <c r="M398" s="164"/>
      <c r="N398" s="75"/>
      <c r="O398" s="164"/>
      <c r="P398" s="75"/>
      <c r="Q398" s="164"/>
      <c r="R398" s="75"/>
      <c r="S398" s="225"/>
      <c r="T398" s="75"/>
      <c r="U398" s="76">
        <f t="shared" si="136"/>
        <v>0</v>
      </c>
      <c r="V398" s="77">
        <f t="shared" si="137"/>
        <v>0</v>
      </c>
      <c r="W398" s="78"/>
      <c r="X398" s="79"/>
      <c r="Z398" s="205">
        <f>IFERROR(VLOOKUP(A398,'[1]КС-2 (3)'!$B$35:$H$105,5,0),0)</f>
        <v>0</v>
      </c>
      <c r="AA398" s="204">
        <f t="shared" si="96"/>
        <v>0</v>
      </c>
    </row>
    <row r="399" spans="1:27" ht="27.6" x14ac:dyDescent="0.3">
      <c r="A399" s="19"/>
      <c r="B399" s="44" t="s">
        <v>8</v>
      </c>
      <c r="C399" s="2"/>
      <c r="D399" s="133"/>
      <c r="E399" s="145"/>
      <c r="F399" s="122"/>
      <c r="G399" s="111"/>
      <c r="H399" s="104"/>
      <c r="I399" s="36"/>
      <c r="J399" s="25"/>
      <c r="K399" s="164"/>
      <c r="L399" s="75"/>
      <c r="M399" s="164"/>
      <c r="N399" s="75"/>
      <c r="O399" s="164"/>
      <c r="P399" s="75"/>
      <c r="Q399" s="164"/>
      <c r="R399" s="75"/>
      <c r="S399" s="225"/>
      <c r="T399" s="75"/>
      <c r="U399" s="76">
        <f t="shared" si="136"/>
        <v>0</v>
      </c>
      <c r="V399" s="77">
        <f t="shared" si="137"/>
        <v>0</v>
      </c>
      <c r="W399" s="78"/>
      <c r="X399" s="79"/>
      <c r="Z399" s="205">
        <f>IFERROR(VLOOKUP(A399,'[1]КС-2 (3)'!$B$35:$H$105,5,0),0)</f>
        <v>0</v>
      </c>
      <c r="AA399" s="204">
        <f t="shared" si="96"/>
        <v>0</v>
      </c>
    </row>
    <row r="400" spans="1:27" x14ac:dyDescent="0.3">
      <c r="A400" s="19" t="s">
        <v>404</v>
      </c>
      <c r="B400" s="9" t="s">
        <v>147</v>
      </c>
      <c r="C400" s="8" t="s">
        <v>12</v>
      </c>
      <c r="D400" s="130">
        <v>698</v>
      </c>
      <c r="E400" s="144"/>
      <c r="F400" s="65">
        <f t="shared" ref="F400:F402" si="139">D400+E400</f>
        <v>698</v>
      </c>
      <c r="G400" s="111">
        <v>1</v>
      </c>
      <c r="H400" s="66">
        <f t="shared" ref="H400:H402" si="140">ROUND(F400*G400,0)</f>
        <v>698</v>
      </c>
      <c r="I400" s="36">
        <v>166352</v>
      </c>
      <c r="J400" s="153">
        <f t="shared" ref="J400:J402" si="141">H400-I400</f>
        <v>-165654</v>
      </c>
      <c r="K400" s="164"/>
      <c r="L400" s="75">
        <f t="shared" si="124"/>
        <v>0</v>
      </c>
      <c r="M400" s="164"/>
      <c r="N400" s="75">
        <f t="shared" si="125"/>
        <v>0</v>
      </c>
      <c r="O400" s="164"/>
      <c r="P400" s="75">
        <f t="shared" ref="P400:P402" si="142">ROUND(O400*$G400,0)</f>
        <v>0</v>
      </c>
      <c r="Q400" s="164"/>
      <c r="R400" s="75">
        <f t="shared" ref="R400:T402" si="143">ROUND(Q400*$G400,0)</f>
        <v>0</v>
      </c>
      <c r="S400" s="225"/>
      <c r="T400" s="75">
        <f t="shared" si="143"/>
        <v>0</v>
      </c>
      <c r="U400" s="76">
        <f t="shared" si="136"/>
        <v>0</v>
      </c>
      <c r="V400" s="77">
        <f t="shared" si="137"/>
        <v>0</v>
      </c>
      <c r="W400" s="78">
        <f t="shared" si="128"/>
        <v>698</v>
      </c>
      <c r="X400" s="79">
        <f t="shared" si="129"/>
        <v>698</v>
      </c>
      <c r="Z400" s="205">
        <f>IFERROR(VLOOKUP(A400,'[1]КС-2 (3)'!$B$35:$H$105,5,0),0)</f>
        <v>0</v>
      </c>
      <c r="AA400" s="204">
        <f t="shared" si="96"/>
        <v>0</v>
      </c>
    </row>
    <row r="401" spans="1:27" x14ac:dyDescent="0.3">
      <c r="A401" s="19" t="s">
        <v>405</v>
      </c>
      <c r="B401" s="9" t="s">
        <v>148</v>
      </c>
      <c r="C401" s="8" t="s">
        <v>12</v>
      </c>
      <c r="D401" s="130">
        <v>698</v>
      </c>
      <c r="E401" s="144"/>
      <c r="F401" s="65">
        <f t="shared" si="139"/>
        <v>698</v>
      </c>
      <c r="G401" s="111">
        <v>1</v>
      </c>
      <c r="H401" s="66">
        <f t="shared" si="140"/>
        <v>698</v>
      </c>
      <c r="I401" s="36">
        <v>715112</v>
      </c>
      <c r="J401" s="153">
        <f t="shared" si="141"/>
        <v>-714414</v>
      </c>
      <c r="K401" s="164"/>
      <c r="L401" s="75">
        <f t="shared" si="124"/>
        <v>0</v>
      </c>
      <c r="M401" s="164"/>
      <c r="N401" s="75">
        <f t="shared" si="125"/>
        <v>0</v>
      </c>
      <c r="O401" s="164"/>
      <c r="P401" s="75">
        <f t="shared" si="142"/>
        <v>0</v>
      </c>
      <c r="Q401" s="164"/>
      <c r="R401" s="75">
        <f t="shared" si="143"/>
        <v>0</v>
      </c>
      <c r="S401" s="225"/>
      <c r="T401" s="75">
        <f t="shared" si="143"/>
        <v>0</v>
      </c>
      <c r="U401" s="76">
        <f t="shared" si="136"/>
        <v>0</v>
      </c>
      <c r="V401" s="77">
        <f t="shared" si="137"/>
        <v>0</v>
      </c>
      <c r="W401" s="78">
        <f t="shared" si="128"/>
        <v>698</v>
      </c>
      <c r="X401" s="79">
        <f t="shared" si="129"/>
        <v>698</v>
      </c>
      <c r="Z401" s="205">
        <f>IFERROR(VLOOKUP(A401,'[1]КС-2 (3)'!$B$35:$H$105,5,0),0)</f>
        <v>0</v>
      </c>
      <c r="AA401" s="204">
        <f t="shared" si="96"/>
        <v>0</v>
      </c>
    </row>
    <row r="402" spans="1:27" x14ac:dyDescent="0.3">
      <c r="A402" s="19" t="s">
        <v>406</v>
      </c>
      <c r="B402" s="9" t="s">
        <v>181</v>
      </c>
      <c r="C402" s="8" t="s">
        <v>12</v>
      </c>
      <c r="D402" s="130">
        <v>2094</v>
      </c>
      <c r="E402" s="144"/>
      <c r="F402" s="65">
        <f t="shared" si="139"/>
        <v>2094</v>
      </c>
      <c r="G402" s="111">
        <v>1</v>
      </c>
      <c r="H402" s="66">
        <f t="shared" si="140"/>
        <v>2094</v>
      </c>
      <c r="I402" s="36">
        <v>87404</v>
      </c>
      <c r="J402" s="153">
        <f t="shared" si="141"/>
        <v>-85310</v>
      </c>
      <c r="K402" s="164"/>
      <c r="L402" s="75">
        <f t="shared" si="124"/>
        <v>0</v>
      </c>
      <c r="M402" s="164"/>
      <c r="N402" s="75">
        <f t="shared" si="125"/>
        <v>0</v>
      </c>
      <c r="O402" s="164"/>
      <c r="P402" s="75">
        <f t="shared" si="142"/>
        <v>0</v>
      </c>
      <c r="Q402" s="164"/>
      <c r="R402" s="75">
        <f t="shared" si="143"/>
        <v>0</v>
      </c>
      <c r="S402" s="225"/>
      <c r="T402" s="75">
        <f t="shared" si="143"/>
        <v>0</v>
      </c>
      <c r="U402" s="76">
        <f t="shared" si="136"/>
        <v>0</v>
      </c>
      <c r="V402" s="77">
        <f t="shared" si="137"/>
        <v>0</v>
      </c>
      <c r="W402" s="78">
        <f t="shared" si="128"/>
        <v>2094</v>
      </c>
      <c r="X402" s="79">
        <f t="shared" si="129"/>
        <v>2094</v>
      </c>
      <c r="Z402" s="205">
        <f>IFERROR(VLOOKUP(A402,'[1]КС-2 (3)'!$B$35:$H$105,5,0),0)</f>
        <v>0</v>
      </c>
      <c r="AA402" s="204">
        <f t="shared" si="96"/>
        <v>0</v>
      </c>
    </row>
    <row r="403" spans="1:27" x14ac:dyDescent="0.3">
      <c r="A403" s="19"/>
      <c r="B403" s="28" t="s">
        <v>501</v>
      </c>
      <c r="C403" s="45" t="s">
        <v>15</v>
      </c>
      <c r="D403" s="130"/>
      <c r="E403" s="144"/>
      <c r="F403" s="123"/>
      <c r="G403" s="111"/>
      <c r="H403" s="66">
        <f>SUM(H400:H402)</f>
        <v>3490</v>
      </c>
      <c r="I403" s="37">
        <v>968868</v>
      </c>
      <c r="J403" s="24"/>
      <c r="K403" s="164"/>
      <c r="L403" s="66">
        <f>SUM(L400:L402)</f>
        <v>0</v>
      </c>
      <c r="M403" s="164"/>
      <c r="N403" s="66">
        <f>SUM(N400:N402)</f>
        <v>0</v>
      </c>
      <c r="O403" s="164"/>
      <c r="P403" s="66">
        <f>SUM(P400:P402)</f>
        <v>0</v>
      </c>
      <c r="Q403" s="164"/>
      <c r="R403" s="66">
        <f>SUM(R400:R402)</f>
        <v>0</v>
      </c>
      <c r="S403" s="226"/>
      <c r="T403" s="66">
        <f>SUM(T400:T402)</f>
        <v>0</v>
      </c>
      <c r="U403" s="76">
        <f t="shared" si="136"/>
        <v>0</v>
      </c>
      <c r="V403" s="174">
        <f t="shared" si="137"/>
        <v>0</v>
      </c>
      <c r="W403" s="176"/>
      <c r="X403" s="176">
        <f t="shared" si="129"/>
        <v>3490</v>
      </c>
      <c r="Z403" s="205">
        <f>IFERROR(VLOOKUP(A403,'[1]КС-2 (3)'!$B$35:$H$105,5,0),0)</f>
        <v>0</v>
      </c>
      <c r="AA403" s="204">
        <f t="shared" si="96"/>
        <v>0</v>
      </c>
    </row>
    <row r="404" spans="1:27" x14ac:dyDescent="0.3">
      <c r="A404" s="67"/>
      <c r="B404" s="68" t="s">
        <v>514</v>
      </c>
      <c r="C404" s="69"/>
      <c r="D404" s="70"/>
      <c r="E404" s="71"/>
      <c r="F404" s="65"/>
      <c r="G404" s="72"/>
      <c r="H404" s="66">
        <f>H403*0.745</f>
        <v>2600</v>
      </c>
      <c r="I404" s="73"/>
      <c r="J404" s="69"/>
      <c r="K404" s="164"/>
      <c r="L404" s="66">
        <f>L403*0.745</f>
        <v>0</v>
      </c>
      <c r="M404" s="164"/>
      <c r="N404" s="66">
        <f>N403*0.745</f>
        <v>0</v>
      </c>
      <c r="O404" s="164"/>
      <c r="P404" s="66">
        <f>P403*0.745</f>
        <v>0</v>
      </c>
      <c r="Q404" s="164"/>
      <c r="R404" s="66">
        <f>R403*0.745</f>
        <v>0</v>
      </c>
      <c r="S404" s="226"/>
      <c r="T404" s="66">
        <f>T403*0.745</f>
        <v>0</v>
      </c>
      <c r="U404" s="76">
        <f t="shared" si="136"/>
        <v>0</v>
      </c>
      <c r="V404" s="174">
        <f t="shared" si="137"/>
        <v>0</v>
      </c>
      <c r="W404" s="176"/>
      <c r="X404" s="176">
        <f t="shared" si="129"/>
        <v>2600</v>
      </c>
      <c r="Z404" s="205">
        <f>IFERROR(VLOOKUP(A404,'[1]КС-2 (3)'!$B$35:$H$105,5,0),0)</f>
        <v>0</v>
      </c>
      <c r="AA404" s="204">
        <f t="shared" si="96"/>
        <v>0</v>
      </c>
    </row>
    <row r="405" spans="1:27" x14ac:dyDescent="0.3">
      <c r="A405" s="67"/>
      <c r="B405" s="68" t="s">
        <v>519</v>
      </c>
      <c r="C405" s="11" t="s">
        <v>15</v>
      </c>
      <c r="D405" s="80"/>
      <c r="E405" s="81"/>
      <c r="F405" s="80"/>
      <c r="G405" s="82"/>
      <c r="H405" s="83">
        <f>H404</f>
        <v>2600</v>
      </c>
      <c r="I405" s="84"/>
      <c r="J405" s="84">
        <v>721807</v>
      </c>
      <c r="K405" s="165"/>
      <c r="L405" s="83">
        <f>L404</f>
        <v>0</v>
      </c>
      <c r="M405" s="165"/>
      <c r="N405" s="83">
        <f>N404</f>
        <v>0</v>
      </c>
      <c r="O405" s="165"/>
      <c r="P405" s="83">
        <f>P404</f>
        <v>0</v>
      </c>
      <c r="Q405" s="165"/>
      <c r="R405" s="83">
        <f>R404</f>
        <v>0</v>
      </c>
      <c r="S405" s="227"/>
      <c r="T405" s="83">
        <f>T404</f>
        <v>0</v>
      </c>
      <c r="U405" s="85">
        <f t="shared" si="136"/>
        <v>0</v>
      </c>
      <c r="V405" s="175">
        <f t="shared" si="137"/>
        <v>0</v>
      </c>
      <c r="W405" s="177"/>
      <c r="X405" s="177">
        <f t="shared" si="129"/>
        <v>2600</v>
      </c>
      <c r="Z405" s="205">
        <f>IFERROR(VLOOKUP(A405,'[1]КС-2 (3)'!$B$35:$H$105,5,0),0)</f>
        <v>0</v>
      </c>
      <c r="AA405" s="204">
        <f t="shared" si="96"/>
        <v>0</v>
      </c>
    </row>
    <row r="406" spans="1:27" x14ac:dyDescent="0.3">
      <c r="A406" s="67"/>
      <c r="B406" s="87" t="s">
        <v>520</v>
      </c>
      <c r="C406" s="11"/>
      <c r="D406" s="80"/>
      <c r="E406" s="81"/>
      <c r="F406" s="80"/>
      <c r="G406" s="82"/>
      <c r="H406" s="156">
        <f>H405*20/120</f>
        <v>433.33</v>
      </c>
      <c r="I406" s="84"/>
      <c r="J406" s="69"/>
      <c r="K406" s="165"/>
      <c r="L406" s="156">
        <f>L405*20/120</f>
        <v>0</v>
      </c>
      <c r="M406" s="165"/>
      <c r="N406" s="156">
        <f>N405*20/120</f>
        <v>0</v>
      </c>
      <c r="O406" s="165"/>
      <c r="P406" s="156">
        <f>P405*20/120</f>
        <v>0</v>
      </c>
      <c r="Q406" s="165"/>
      <c r="R406" s="156">
        <f>R405*20/120</f>
        <v>0</v>
      </c>
      <c r="S406" s="227"/>
      <c r="T406" s="156">
        <f>T405*20/120</f>
        <v>0</v>
      </c>
      <c r="U406" s="85">
        <f t="shared" si="136"/>
        <v>0</v>
      </c>
      <c r="V406" s="175">
        <f t="shared" si="137"/>
        <v>0</v>
      </c>
      <c r="W406" s="177"/>
      <c r="X406" s="177">
        <f t="shared" si="129"/>
        <v>433.33</v>
      </c>
      <c r="Z406" s="205">
        <f>IFERROR(VLOOKUP(A406,'[1]КС-2 (3)'!$B$35:$H$105,5,0),0)</f>
        <v>0</v>
      </c>
      <c r="AA406" s="204">
        <f t="shared" si="96"/>
        <v>0</v>
      </c>
    </row>
    <row r="407" spans="1:27" x14ac:dyDescent="0.3">
      <c r="A407" s="67"/>
      <c r="B407" s="87" t="s">
        <v>529</v>
      </c>
      <c r="C407" s="197"/>
      <c r="D407" s="198"/>
      <c r="E407" s="199"/>
      <c r="F407" s="198"/>
      <c r="G407" s="200"/>
      <c r="H407" s="212">
        <v>1</v>
      </c>
      <c r="I407" s="84"/>
      <c r="J407" s="69"/>
      <c r="K407" s="165"/>
      <c r="L407" s="207">
        <f>L405/H405</f>
        <v>0</v>
      </c>
      <c r="M407" s="165"/>
      <c r="N407" s="207">
        <f>N405/H405</f>
        <v>0</v>
      </c>
      <c r="O407" s="214"/>
      <c r="P407" s="207">
        <f>P405/H405</f>
        <v>0</v>
      </c>
      <c r="Q407" s="214"/>
      <c r="R407" s="207">
        <f>R405/J405</f>
        <v>0</v>
      </c>
      <c r="S407" s="228"/>
      <c r="T407" s="207">
        <f>T405/H405</f>
        <v>0</v>
      </c>
      <c r="U407" s="85">
        <f t="shared" si="136"/>
        <v>0</v>
      </c>
      <c r="V407" s="210">
        <f t="shared" si="137"/>
        <v>0</v>
      </c>
      <c r="W407" s="211"/>
      <c r="X407" s="210">
        <f t="shared" ref="X407" si="144">H407-V407</f>
        <v>1</v>
      </c>
      <c r="Z407" s="205">
        <f>IFERROR(VLOOKUP(A407,'[1]КС-2 (3)'!$B$35:$H$105,5,0),0)</f>
        <v>0</v>
      </c>
      <c r="AA407" s="204">
        <f t="shared" si="96"/>
        <v>0</v>
      </c>
    </row>
    <row r="408" spans="1:27" ht="151.80000000000001" x14ac:dyDescent="0.3">
      <c r="A408" s="19"/>
      <c r="B408" s="60" t="s">
        <v>473</v>
      </c>
      <c r="C408" s="52" t="s">
        <v>456</v>
      </c>
      <c r="D408" s="119">
        <v>1</v>
      </c>
      <c r="E408" s="139"/>
      <c r="F408" s="119"/>
      <c r="G408" s="114"/>
      <c r="H408" s="105"/>
      <c r="I408" s="56">
        <v>1966900</v>
      </c>
      <c r="J408" s="25"/>
      <c r="K408" s="164"/>
      <c r="L408" s="75"/>
      <c r="M408" s="164"/>
      <c r="N408" s="75"/>
      <c r="O408" s="164"/>
      <c r="P408" s="75"/>
      <c r="Q408" s="164"/>
      <c r="R408" s="75"/>
      <c r="S408" s="225"/>
      <c r="T408" s="75"/>
      <c r="U408" s="76">
        <f t="shared" si="136"/>
        <v>0</v>
      </c>
      <c r="V408" s="77">
        <f t="shared" si="137"/>
        <v>0</v>
      </c>
      <c r="W408" s="78"/>
      <c r="X408" s="79"/>
      <c r="Z408" s="205">
        <f>IFERROR(VLOOKUP(A408,'[1]КС-2 (3)'!$B$35:$H$105,5,0),0)</f>
        <v>0</v>
      </c>
      <c r="AA408" s="204">
        <f t="shared" si="96"/>
        <v>0</v>
      </c>
    </row>
    <row r="409" spans="1:27" ht="27.6" x14ac:dyDescent="0.3">
      <c r="A409" s="19"/>
      <c r="B409" s="44" t="s">
        <v>8</v>
      </c>
      <c r="C409" s="2"/>
      <c r="D409" s="133"/>
      <c r="E409" s="145"/>
      <c r="F409" s="122"/>
      <c r="G409" s="111"/>
      <c r="H409" s="104"/>
      <c r="I409" s="36"/>
      <c r="J409" s="25"/>
      <c r="K409" s="164"/>
      <c r="L409" s="75"/>
      <c r="M409" s="164"/>
      <c r="N409" s="75"/>
      <c r="O409" s="164"/>
      <c r="P409" s="75"/>
      <c r="Q409" s="164"/>
      <c r="R409" s="75"/>
      <c r="S409" s="225"/>
      <c r="T409" s="75"/>
      <c r="U409" s="76">
        <f t="shared" si="136"/>
        <v>0</v>
      </c>
      <c r="V409" s="77">
        <f t="shared" si="137"/>
        <v>0</v>
      </c>
      <c r="W409" s="78"/>
      <c r="X409" s="79"/>
      <c r="Z409" s="205">
        <f>IFERROR(VLOOKUP(A409,'[1]КС-2 (3)'!$B$35:$H$105,5,0),0)</f>
        <v>0</v>
      </c>
      <c r="AA409" s="204">
        <f t="shared" ref="AA409:AA476" si="145">Z409-O409</f>
        <v>0</v>
      </c>
    </row>
    <row r="410" spans="1:27" x14ac:dyDescent="0.3">
      <c r="A410" s="19" t="s">
        <v>407</v>
      </c>
      <c r="B410" s="9" t="s">
        <v>147</v>
      </c>
      <c r="C410" s="8" t="s">
        <v>12</v>
      </c>
      <c r="D410" s="130">
        <v>1513</v>
      </c>
      <c r="E410" s="144"/>
      <c r="F410" s="65">
        <f t="shared" ref="F410:F412" si="146">D410+E410</f>
        <v>1513</v>
      </c>
      <c r="G410" s="111">
        <v>1</v>
      </c>
      <c r="H410" s="66">
        <f t="shared" ref="H410:H412" si="147">ROUND(F410*G410,0)</f>
        <v>1513</v>
      </c>
      <c r="I410" s="36">
        <v>337715</v>
      </c>
      <c r="J410" s="153">
        <f t="shared" ref="J410:J412" si="148">H410-I410</f>
        <v>-336202</v>
      </c>
      <c r="K410" s="164"/>
      <c r="L410" s="75">
        <f t="shared" si="124"/>
        <v>0</v>
      </c>
      <c r="M410" s="164"/>
      <c r="N410" s="75">
        <f t="shared" si="125"/>
        <v>0</v>
      </c>
      <c r="O410" s="164"/>
      <c r="P410" s="75">
        <f t="shared" ref="P410:P412" si="149">ROUND(O410*$G410,0)</f>
        <v>0</v>
      </c>
      <c r="Q410" s="164"/>
      <c r="R410" s="75">
        <f t="shared" ref="R410:T412" si="150">ROUND(Q410*$G410,0)</f>
        <v>0</v>
      </c>
      <c r="S410" s="225"/>
      <c r="T410" s="75">
        <f t="shared" si="150"/>
        <v>0</v>
      </c>
      <c r="U410" s="76">
        <f t="shared" si="136"/>
        <v>0</v>
      </c>
      <c r="V410" s="77">
        <f t="shared" si="137"/>
        <v>0</v>
      </c>
      <c r="W410" s="78">
        <f t="shared" si="128"/>
        <v>1513</v>
      </c>
      <c r="X410" s="79">
        <f t="shared" si="129"/>
        <v>1513</v>
      </c>
      <c r="Z410" s="205">
        <f>IFERROR(VLOOKUP(A410,'[1]КС-2 (3)'!$B$35:$H$105,5,0),0)</f>
        <v>0</v>
      </c>
      <c r="AA410" s="204">
        <f t="shared" si="145"/>
        <v>0</v>
      </c>
    </row>
    <row r="411" spans="1:27" x14ac:dyDescent="0.3">
      <c r="A411" s="19" t="s">
        <v>408</v>
      </c>
      <c r="B411" s="9" t="s">
        <v>148</v>
      </c>
      <c r="C411" s="8" t="s">
        <v>12</v>
      </c>
      <c r="D411" s="130">
        <v>1513</v>
      </c>
      <c r="E411" s="144"/>
      <c r="F411" s="65">
        <f t="shared" si="146"/>
        <v>1513</v>
      </c>
      <c r="G411" s="111">
        <v>1</v>
      </c>
      <c r="H411" s="66">
        <f t="shared" si="147"/>
        <v>1513</v>
      </c>
      <c r="I411" s="36">
        <v>1451746</v>
      </c>
      <c r="J411" s="153">
        <f t="shared" si="148"/>
        <v>-1450233</v>
      </c>
      <c r="K411" s="164"/>
      <c r="L411" s="75">
        <f t="shared" si="124"/>
        <v>0</v>
      </c>
      <c r="M411" s="164"/>
      <c r="N411" s="75">
        <f t="shared" si="125"/>
        <v>0</v>
      </c>
      <c r="O411" s="164"/>
      <c r="P411" s="75">
        <f t="shared" si="149"/>
        <v>0</v>
      </c>
      <c r="Q411" s="164"/>
      <c r="R411" s="75">
        <f t="shared" si="150"/>
        <v>0</v>
      </c>
      <c r="S411" s="225"/>
      <c r="T411" s="75">
        <f t="shared" si="150"/>
        <v>0</v>
      </c>
      <c r="U411" s="76">
        <f t="shared" si="136"/>
        <v>0</v>
      </c>
      <c r="V411" s="77">
        <f t="shared" si="137"/>
        <v>0</v>
      </c>
      <c r="W411" s="78">
        <f t="shared" si="128"/>
        <v>1513</v>
      </c>
      <c r="X411" s="79">
        <f t="shared" si="129"/>
        <v>1513</v>
      </c>
      <c r="Z411" s="205">
        <f>IFERROR(VLOOKUP(A411,'[1]КС-2 (3)'!$B$35:$H$105,5,0),0)</f>
        <v>0</v>
      </c>
      <c r="AA411" s="204">
        <f t="shared" si="145"/>
        <v>0</v>
      </c>
    </row>
    <row r="412" spans="1:27" x14ac:dyDescent="0.3">
      <c r="A412" s="19" t="s">
        <v>409</v>
      </c>
      <c r="B412" s="9" t="s">
        <v>181</v>
      </c>
      <c r="C412" s="8" t="s">
        <v>12</v>
      </c>
      <c r="D412" s="130">
        <v>4539</v>
      </c>
      <c r="E412" s="144"/>
      <c r="F412" s="65">
        <f t="shared" si="146"/>
        <v>4539</v>
      </c>
      <c r="G412" s="111">
        <v>1</v>
      </c>
      <c r="H412" s="66">
        <f t="shared" si="147"/>
        <v>4539</v>
      </c>
      <c r="I412" s="36">
        <v>177439</v>
      </c>
      <c r="J412" s="153">
        <f t="shared" si="148"/>
        <v>-172900</v>
      </c>
      <c r="K412" s="164"/>
      <c r="L412" s="75">
        <f t="shared" si="124"/>
        <v>0</v>
      </c>
      <c r="M412" s="164"/>
      <c r="N412" s="75">
        <f t="shared" si="125"/>
        <v>0</v>
      </c>
      <c r="O412" s="164"/>
      <c r="P412" s="75">
        <f t="shared" si="149"/>
        <v>0</v>
      </c>
      <c r="Q412" s="164"/>
      <c r="R412" s="75">
        <f t="shared" si="150"/>
        <v>0</v>
      </c>
      <c r="S412" s="225"/>
      <c r="T412" s="75">
        <f t="shared" si="150"/>
        <v>0</v>
      </c>
      <c r="U412" s="76">
        <f t="shared" si="136"/>
        <v>0</v>
      </c>
      <c r="V412" s="77">
        <f t="shared" si="137"/>
        <v>0</v>
      </c>
      <c r="W412" s="78">
        <f t="shared" si="128"/>
        <v>4539</v>
      </c>
      <c r="X412" s="79">
        <f t="shared" si="129"/>
        <v>4539</v>
      </c>
      <c r="Z412" s="205">
        <f>IFERROR(VLOOKUP(A412,'[1]КС-2 (3)'!$B$35:$H$105,5,0),0)</f>
        <v>0</v>
      </c>
      <c r="AA412" s="204">
        <f t="shared" si="145"/>
        <v>0</v>
      </c>
    </row>
    <row r="413" spans="1:27" ht="28.2" x14ac:dyDescent="0.3">
      <c r="A413" s="19"/>
      <c r="B413" s="42" t="s">
        <v>502</v>
      </c>
      <c r="C413" s="43" t="s">
        <v>15</v>
      </c>
      <c r="D413" s="130"/>
      <c r="E413" s="144"/>
      <c r="F413" s="123"/>
      <c r="G413" s="111"/>
      <c r="H413" s="66">
        <f>SUM(H410:H412)</f>
        <v>7565</v>
      </c>
      <c r="I413" s="37">
        <v>1966900</v>
      </c>
      <c r="J413" s="24"/>
      <c r="K413" s="164"/>
      <c r="L413" s="66">
        <f>SUM(L410:L412)</f>
        <v>0</v>
      </c>
      <c r="M413" s="164"/>
      <c r="N413" s="66">
        <f>SUM(N410:N412)</f>
        <v>0</v>
      </c>
      <c r="O413" s="164"/>
      <c r="P413" s="66">
        <f>SUM(P410:P412)</f>
        <v>0</v>
      </c>
      <c r="Q413" s="164"/>
      <c r="R413" s="66">
        <f>SUM(R410:R412)</f>
        <v>0</v>
      </c>
      <c r="S413" s="226"/>
      <c r="T413" s="66">
        <f>SUM(T410:T412)</f>
        <v>0</v>
      </c>
      <c r="U413" s="76">
        <f t="shared" si="136"/>
        <v>0</v>
      </c>
      <c r="V413" s="174">
        <f t="shared" si="137"/>
        <v>0</v>
      </c>
      <c r="W413" s="176"/>
      <c r="X413" s="176">
        <f t="shared" si="129"/>
        <v>7565</v>
      </c>
      <c r="Z413" s="205">
        <f>IFERROR(VLOOKUP(A413,'[1]КС-2 (3)'!$B$35:$H$105,5,0),0)</f>
        <v>0</v>
      </c>
      <c r="AA413" s="204">
        <f t="shared" si="145"/>
        <v>0</v>
      </c>
    </row>
    <row r="414" spans="1:27" x14ac:dyDescent="0.3">
      <c r="A414" s="67"/>
      <c r="B414" s="68" t="s">
        <v>514</v>
      </c>
      <c r="C414" s="69"/>
      <c r="D414" s="70"/>
      <c r="E414" s="71"/>
      <c r="F414" s="65"/>
      <c r="G414" s="72"/>
      <c r="H414" s="154">
        <f>H413*0.745-1</f>
        <v>5635</v>
      </c>
      <c r="I414" s="73"/>
      <c r="J414" s="69"/>
      <c r="K414" s="164"/>
      <c r="L414" s="66">
        <f>L413*0.745</f>
        <v>0</v>
      </c>
      <c r="M414" s="164"/>
      <c r="N414" s="66">
        <f>N413*0.745</f>
        <v>0</v>
      </c>
      <c r="O414" s="164"/>
      <c r="P414" s="66">
        <f>P413*0.745</f>
        <v>0</v>
      </c>
      <c r="Q414" s="164"/>
      <c r="R414" s="66">
        <f>R413*0.745</f>
        <v>0</v>
      </c>
      <c r="S414" s="226"/>
      <c r="T414" s="66">
        <f>T413*0.745</f>
        <v>0</v>
      </c>
      <c r="U414" s="76">
        <f t="shared" si="136"/>
        <v>0</v>
      </c>
      <c r="V414" s="174">
        <f t="shared" si="137"/>
        <v>0</v>
      </c>
      <c r="W414" s="176"/>
      <c r="X414" s="176">
        <f t="shared" ref="X414:X417" si="151">H414-V414</f>
        <v>5635</v>
      </c>
      <c r="Z414" s="205">
        <f>IFERROR(VLOOKUP(A414,'[1]КС-2 (3)'!$B$35:$H$105,5,0),0)</f>
        <v>0</v>
      </c>
      <c r="AA414" s="204">
        <f t="shared" si="145"/>
        <v>0</v>
      </c>
    </row>
    <row r="415" spans="1:27" x14ac:dyDescent="0.3">
      <c r="A415" s="67"/>
      <c r="B415" s="68" t="s">
        <v>519</v>
      </c>
      <c r="C415" s="11" t="s">
        <v>15</v>
      </c>
      <c r="D415" s="80"/>
      <c r="E415" s="81"/>
      <c r="F415" s="80"/>
      <c r="G415" s="82"/>
      <c r="H415" s="83">
        <f>H414</f>
        <v>5635</v>
      </c>
      <c r="I415" s="84"/>
      <c r="J415" s="84">
        <v>1465340</v>
      </c>
      <c r="K415" s="165"/>
      <c r="L415" s="83">
        <f>L414</f>
        <v>0</v>
      </c>
      <c r="M415" s="165"/>
      <c r="N415" s="83">
        <f>N414</f>
        <v>0</v>
      </c>
      <c r="O415" s="165"/>
      <c r="P415" s="83">
        <f>P414</f>
        <v>0</v>
      </c>
      <c r="Q415" s="165"/>
      <c r="R415" s="83">
        <f>R414</f>
        <v>0</v>
      </c>
      <c r="S415" s="227"/>
      <c r="T415" s="83">
        <f>T414</f>
        <v>0</v>
      </c>
      <c r="U415" s="85">
        <f t="shared" si="136"/>
        <v>0</v>
      </c>
      <c r="V415" s="175">
        <f t="shared" si="137"/>
        <v>0</v>
      </c>
      <c r="W415" s="177"/>
      <c r="X415" s="177">
        <f t="shared" si="151"/>
        <v>5635</v>
      </c>
      <c r="Z415" s="205">
        <f>IFERROR(VLOOKUP(A415,'[1]КС-2 (3)'!$B$35:$H$105,5,0),0)</f>
        <v>0</v>
      </c>
      <c r="AA415" s="204">
        <f t="shared" si="145"/>
        <v>0</v>
      </c>
    </row>
    <row r="416" spans="1:27" x14ac:dyDescent="0.3">
      <c r="A416" s="67"/>
      <c r="B416" s="87" t="s">
        <v>520</v>
      </c>
      <c r="C416" s="11"/>
      <c r="D416" s="80"/>
      <c r="E416" s="81"/>
      <c r="F416" s="80"/>
      <c r="G416" s="82"/>
      <c r="H416" s="156">
        <f>H415*20/120</f>
        <v>939.17</v>
      </c>
      <c r="I416" s="84"/>
      <c r="J416" s="69"/>
      <c r="K416" s="165"/>
      <c r="L416" s="156">
        <f>L415*20/120</f>
        <v>0</v>
      </c>
      <c r="M416" s="165"/>
      <c r="N416" s="156">
        <f>N415*20/120</f>
        <v>0</v>
      </c>
      <c r="O416" s="165"/>
      <c r="P416" s="156">
        <f>P415*20/120</f>
        <v>0</v>
      </c>
      <c r="Q416" s="165"/>
      <c r="R416" s="156">
        <f>R415*20/120</f>
        <v>0</v>
      </c>
      <c r="S416" s="227"/>
      <c r="T416" s="156">
        <f>T415*20/120</f>
        <v>0</v>
      </c>
      <c r="U416" s="85">
        <f t="shared" si="136"/>
        <v>0</v>
      </c>
      <c r="V416" s="175">
        <f t="shared" si="137"/>
        <v>0</v>
      </c>
      <c r="W416" s="177"/>
      <c r="X416" s="177">
        <f t="shared" si="151"/>
        <v>939.17</v>
      </c>
      <c r="Z416" s="205">
        <f>IFERROR(VLOOKUP(A416,'[1]КС-2 (3)'!$B$35:$H$105,5,0),0)</f>
        <v>0</v>
      </c>
      <c r="AA416" s="204">
        <f t="shared" si="145"/>
        <v>0</v>
      </c>
    </row>
    <row r="417" spans="1:27" x14ac:dyDescent="0.3">
      <c r="A417" s="67"/>
      <c r="B417" s="87" t="s">
        <v>529</v>
      </c>
      <c r="C417" s="197"/>
      <c r="D417" s="198"/>
      <c r="E417" s="199"/>
      <c r="F417" s="198"/>
      <c r="G417" s="200"/>
      <c r="H417" s="212">
        <v>1</v>
      </c>
      <c r="I417" s="84"/>
      <c r="J417" s="69"/>
      <c r="K417" s="165"/>
      <c r="L417" s="207">
        <f>L415/H415</f>
        <v>0</v>
      </c>
      <c r="M417" s="165"/>
      <c r="N417" s="207">
        <f>N415/H415</f>
        <v>0</v>
      </c>
      <c r="O417" s="214"/>
      <c r="P417" s="207">
        <f>P415/H415</f>
        <v>0</v>
      </c>
      <c r="Q417" s="214"/>
      <c r="R417" s="207">
        <f>R415/J415</f>
        <v>0</v>
      </c>
      <c r="S417" s="228"/>
      <c r="T417" s="207">
        <f>T415/H415</f>
        <v>0</v>
      </c>
      <c r="U417" s="85">
        <f t="shared" si="136"/>
        <v>0</v>
      </c>
      <c r="V417" s="210">
        <f t="shared" si="137"/>
        <v>0</v>
      </c>
      <c r="W417" s="211"/>
      <c r="X417" s="210">
        <f t="shared" si="151"/>
        <v>1</v>
      </c>
      <c r="Z417" s="205">
        <f>IFERROR(VLOOKUP(A417,'[1]КС-2 (3)'!$B$35:$H$105,5,0),0)</f>
        <v>0</v>
      </c>
      <c r="AA417" s="204">
        <f t="shared" si="145"/>
        <v>0</v>
      </c>
    </row>
    <row r="418" spans="1:27" ht="82.8" x14ac:dyDescent="0.3">
      <c r="A418" s="19"/>
      <c r="B418" s="60" t="s">
        <v>474</v>
      </c>
      <c r="C418" s="52" t="s">
        <v>456</v>
      </c>
      <c r="D418" s="119">
        <v>1</v>
      </c>
      <c r="E418" s="139"/>
      <c r="F418" s="119"/>
      <c r="G418" s="114"/>
      <c r="H418" s="105"/>
      <c r="I418" s="56">
        <v>357500</v>
      </c>
      <c r="J418" s="25"/>
      <c r="K418" s="164"/>
      <c r="L418" s="75"/>
      <c r="M418" s="164"/>
      <c r="N418" s="75"/>
      <c r="O418" s="164"/>
      <c r="P418" s="75"/>
      <c r="Q418" s="164"/>
      <c r="R418" s="75"/>
      <c r="S418" s="225"/>
      <c r="T418" s="75"/>
      <c r="U418" s="76">
        <f t="shared" si="136"/>
        <v>0</v>
      </c>
      <c r="V418" s="77">
        <f t="shared" si="137"/>
        <v>0</v>
      </c>
      <c r="W418" s="78"/>
      <c r="X418" s="79"/>
      <c r="Z418" s="205">
        <f>IFERROR(VLOOKUP(A418,'[1]КС-2 (3)'!$B$35:$H$105,5,0),0)</f>
        <v>0</v>
      </c>
      <c r="AA418" s="204">
        <f t="shared" si="145"/>
        <v>0</v>
      </c>
    </row>
    <row r="419" spans="1:27" ht="27.6" x14ac:dyDescent="0.3">
      <c r="A419" s="19"/>
      <c r="B419" s="44" t="s">
        <v>8</v>
      </c>
      <c r="C419" s="2"/>
      <c r="D419" s="133"/>
      <c r="E419" s="145"/>
      <c r="F419" s="122"/>
      <c r="G419" s="111"/>
      <c r="H419" s="104"/>
      <c r="I419" s="36"/>
      <c r="J419" s="25"/>
      <c r="K419" s="164"/>
      <c r="L419" s="75"/>
      <c r="M419" s="164"/>
      <c r="N419" s="75"/>
      <c r="O419" s="164"/>
      <c r="P419" s="75"/>
      <c r="Q419" s="164"/>
      <c r="R419" s="75"/>
      <c r="S419" s="225"/>
      <c r="T419" s="75"/>
      <c r="U419" s="76">
        <f t="shared" si="136"/>
        <v>0</v>
      </c>
      <c r="V419" s="77">
        <f t="shared" si="137"/>
        <v>0</v>
      </c>
      <c r="W419" s="78"/>
      <c r="X419" s="79"/>
      <c r="Z419" s="205">
        <f>IFERROR(VLOOKUP(A419,'[1]КС-2 (3)'!$B$35:$H$105,5,0),0)</f>
        <v>0</v>
      </c>
      <c r="AA419" s="204">
        <f t="shared" si="145"/>
        <v>0</v>
      </c>
    </row>
    <row r="420" spans="1:27" x14ac:dyDescent="0.3">
      <c r="A420" s="19" t="s">
        <v>410</v>
      </c>
      <c r="B420" s="9" t="s">
        <v>147</v>
      </c>
      <c r="C420" s="8" t="s">
        <v>12</v>
      </c>
      <c r="D420" s="130">
        <v>275</v>
      </c>
      <c r="E420" s="144"/>
      <c r="F420" s="65">
        <f t="shared" ref="F420:F422" si="152">D420+E420</f>
        <v>275</v>
      </c>
      <c r="G420" s="111">
        <v>1</v>
      </c>
      <c r="H420" s="66">
        <f t="shared" ref="H420:H422" si="153">ROUND(F420*G420,0)</f>
        <v>275</v>
      </c>
      <c r="I420" s="36">
        <v>61383</v>
      </c>
      <c r="J420" s="153">
        <f t="shared" ref="J420:J422" si="154">H420-I420</f>
        <v>-61108</v>
      </c>
      <c r="K420" s="164"/>
      <c r="L420" s="75">
        <f t="shared" si="124"/>
        <v>0</v>
      </c>
      <c r="M420" s="164"/>
      <c r="N420" s="75">
        <f t="shared" si="125"/>
        <v>0</v>
      </c>
      <c r="O420" s="164"/>
      <c r="P420" s="75">
        <f t="shared" ref="P420:P422" si="155">ROUND(O420*$G420,0)</f>
        <v>0</v>
      </c>
      <c r="Q420" s="164"/>
      <c r="R420" s="75">
        <f t="shared" ref="R420:T422" si="156">ROUND(Q420*$G420,0)</f>
        <v>0</v>
      </c>
      <c r="S420" s="225"/>
      <c r="T420" s="75">
        <f t="shared" si="156"/>
        <v>0</v>
      </c>
      <c r="U420" s="76">
        <f t="shared" si="136"/>
        <v>0</v>
      </c>
      <c r="V420" s="77">
        <f t="shared" si="137"/>
        <v>0</v>
      </c>
      <c r="W420" s="78">
        <f t="shared" si="128"/>
        <v>275</v>
      </c>
      <c r="X420" s="79">
        <f t="shared" si="129"/>
        <v>275</v>
      </c>
      <c r="Z420" s="205">
        <f>IFERROR(VLOOKUP(A420,'[1]КС-2 (3)'!$B$35:$H$105,5,0),0)</f>
        <v>0</v>
      </c>
      <c r="AA420" s="204">
        <f t="shared" si="145"/>
        <v>0</v>
      </c>
    </row>
    <row r="421" spans="1:27" x14ac:dyDescent="0.3">
      <c r="A421" s="19" t="s">
        <v>411</v>
      </c>
      <c r="B421" s="9" t="s">
        <v>148</v>
      </c>
      <c r="C421" s="8" t="s">
        <v>12</v>
      </c>
      <c r="D421" s="130">
        <v>275</v>
      </c>
      <c r="E421" s="144"/>
      <c r="F421" s="65">
        <f t="shared" si="152"/>
        <v>275</v>
      </c>
      <c r="G421" s="111">
        <v>1</v>
      </c>
      <c r="H421" s="66">
        <f t="shared" si="153"/>
        <v>275</v>
      </c>
      <c r="I421" s="36">
        <v>263867</v>
      </c>
      <c r="J421" s="153">
        <f t="shared" si="154"/>
        <v>-263592</v>
      </c>
      <c r="K421" s="164"/>
      <c r="L421" s="75">
        <f t="shared" si="124"/>
        <v>0</v>
      </c>
      <c r="M421" s="164"/>
      <c r="N421" s="75">
        <f t="shared" si="125"/>
        <v>0</v>
      </c>
      <c r="O421" s="164"/>
      <c r="P421" s="75">
        <f t="shared" si="155"/>
        <v>0</v>
      </c>
      <c r="Q421" s="164"/>
      <c r="R421" s="75">
        <f t="shared" si="156"/>
        <v>0</v>
      </c>
      <c r="S421" s="225"/>
      <c r="T421" s="75">
        <f t="shared" si="156"/>
        <v>0</v>
      </c>
      <c r="U421" s="76">
        <f t="shared" si="136"/>
        <v>0</v>
      </c>
      <c r="V421" s="77">
        <f t="shared" si="137"/>
        <v>0</v>
      </c>
      <c r="W421" s="78">
        <f t="shared" si="128"/>
        <v>275</v>
      </c>
      <c r="X421" s="79">
        <f t="shared" si="129"/>
        <v>275</v>
      </c>
      <c r="Z421" s="205">
        <f>IFERROR(VLOOKUP(A421,'[1]КС-2 (3)'!$B$35:$H$105,5,0),0)</f>
        <v>0</v>
      </c>
      <c r="AA421" s="204">
        <f t="shared" si="145"/>
        <v>0</v>
      </c>
    </row>
    <row r="422" spans="1:27" x14ac:dyDescent="0.3">
      <c r="A422" s="19" t="s">
        <v>412</v>
      </c>
      <c r="B422" s="9" t="s">
        <v>181</v>
      </c>
      <c r="C422" s="8" t="s">
        <v>12</v>
      </c>
      <c r="D422" s="130">
        <v>825</v>
      </c>
      <c r="E422" s="144"/>
      <c r="F422" s="65">
        <f t="shared" si="152"/>
        <v>825</v>
      </c>
      <c r="G422" s="111">
        <v>1</v>
      </c>
      <c r="H422" s="66">
        <f t="shared" si="153"/>
        <v>825</v>
      </c>
      <c r="I422" s="36">
        <v>32250</v>
      </c>
      <c r="J422" s="153">
        <f t="shared" si="154"/>
        <v>-31425</v>
      </c>
      <c r="K422" s="164"/>
      <c r="L422" s="75">
        <f t="shared" si="124"/>
        <v>0</v>
      </c>
      <c r="M422" s="164"/>
      <c r="N422" s="75">
        <f t="shared" si="125"/>
        <v>0</v>
      </c>
      <c r="O422" s="164"/>
      <c r="P422" s="75">
        <f t="shared" si="155"/>
        <v>0</v>
      </c>
      <c r="Q422" s="164"/>
      <c r="R422" s="75">
        <f t="shared" si="156"/>
        <v>0</v>
      </c>
      <c r="S422" s="225"/>
      <c r="T422" s="75">
        <f t="shared" si="156"/>
        <v>0</v>
      </c>
      <c r="U422" s="76">
        <f t="shared" si="136"/>
        <v>0</v>
      </c>
      <c r="V422" s="77">
        <f t="shared" si="137"/>
        <v>0</v>
      </c>
      <c r="W422" s="78">
        <f t="shared" si="128"/>
        <v>825</v>
      </c>
      <c r="X422" s="79">
        <f t="shared" si="129"/>
        <v>825</v>
      </c>
      <c r="Z422" s="205">
        <f>IFERROR(VLOOKUP(A422,'[1]КС-2 (3)'!$B$35:$H$105,5,0),0)</f>
        <v>0</v>
      </c>
      <c r="AA422" s="204">
        <f t="shared" si="145"/>
        <v>0</v>
      </c>
    </row>
    <row r="423" spans="1:27" ht="28.2" x14ac:dyDescent="0.3">
      <c r="A423" s="19"/>
      <c r="B423" s="42" t="s">
        <v>503</v>
      </c>
      <c r="C423" s="43" t="s">
        <v>15</v>
      </c>
      <c r="D423" s="130"/>
      <c r="E423" s="144"/>
      <c r="F423" s="123"/>
      <c r="G423" s="111"/>
      <c r="H423" s="66">
        <f>SUM(H420:H422)</f>
        <v>1375</v>
      </c>
      <c r="I423" s="37">
        <v>357500</v>
      </c>
      <c r="J423" s="24"/>
      <c r="K423" s="164"/>
      <c r="L423" s="66">
        <f>SUM(L420:L422)</f>
        <v>0</v>
      </c>
      <c r="M423" s="164"/>
      <c r="N423" s="66">
        <f>SUM(N420:N422)</f>
        <v>0</v>
      </c>
      <c r="O423" s="164"/>
      <c r="P423" s="66">
        <f>SUM(P420:P422)</f>
        <v>0</v>
      </c>
      <c r="Q423" s="164"/>
      <c r="R423" s="66">
        <f>SUM(R420:R422)</f>
        <v>0</v>
      </c>
      <c r="S423" s="226"/>
      <c r="T423" s="66">
        <f>SUM(T420:T422)</f>
        <v>0</v>
      </c>
      <c r="U423" s="76">
        <f t="shared" si="136"/>
        <v>0</v>
      </c>
      <c r="V423" s="174">
        <f t="shared" si="137"/>
        <v>0</v>
      </c>
      <c r="W423" s="176"/>
      <c r="X423" s="176">
        <f t="shared" si="129"/>
        <v>1375</v>
      </c>
      <c r="Z423" s="205">
        <f>IFERROR(VLOOKUP(A423,'[1]КС-2 (3)'!$B$35:$H$105,5,0),0)</f>
        <v>0</v>
      </c>
      <c r="AA423" s="204">
        <f t="shared" si="145"/>
        <v>0</v>
      </c>
    </row>
    <row r="424" spans="1:27" x14ac:dyDescent="0.3">
      <c r="A424" s="67"/>
      <c r="B424" s="68" t="s">
        <v>514</v>
      </c>
      <c r="C424" s="69"/>
      <c r="D424" s="70"/>
      <c r="E424" s="71"/>
      <c r="F424" s="65"/>
      <c r="G424" s="72"/>
      <c r="H424" s="66">
        <f>H423*0.745</f>
        <v>1024</v>
      </c>
      <c r="I424" s="73"/>
      <c r="J424" s="69"/>
      <c r="K424" s="164"/>
      <c r="L424" s="66">
        <f>L423*0.745</f>
        <v>0</v>
      </c>
      <c r="M424" s="164"/>
      <c r="N424" s="66">
        <f>N423*0.745</f>
        <v>0</v>
      </c>
      <c r="O424" s="164"/>
      <c r="P424" s="66">
        <f>P423*0.745</f>
        <v>0</v>
      </c>
      <c r="Q424" s="164"/>
      <c r="R424" s="66">
        <f>R423*0.745</f>
        <v>0</v>
      </c>
      <c r="S424" s="226"/>
      <c r="T424" s="66">
        <f>T423*0.745</f>
        <v>0</v>
      </c>
      <c r="U424" s="76">
        <f t="shared" si="136"/>
        <v>0</v>
      </c>
      <c r="V424" s="174">
        <f t="shared" si="137"/>
        <v>0</v>
      </c>
      <c r="W424" s="176"/>
      <c r="X424" s="176">
        <f t="shared" si="129"/>
        <v>1024</v>
      </c>
      <c r="Z424" s="205">
        <f>IFERROR(VLOOKUP(A424,'[1]КС-2 (3)'!$B$35:$H$105,5,0),0)</f>
        <v>0</v>
      </c>
      <c r="AA424" s="204">
        <f t="shared" si="145"/>
        <v>0</v>
      </c>
    </row>
    <row r="425" spans="1:27" x14ac:dyDescent="0.3">
      <c r="A425" s="67"/>
      <c r="B425" s="68" t="s">
        <v>519</v>
      </c>
      <c r="C425" s="11" t="s">
        <v>15</v>
      </c>
      <c r="D425" s="80"/>
      <c r="E425" s="81"/>
      <c r="F425" s="80"/>
      <c r="G425" s="82"/>
      <c r="H425" s="83">
        <f>H424</f>
        <v>1024</v>
      </c>
      <c r="I425" s="84"/>
      <c r="J425" s="84">
        <v>266338</v>
      </c>
      <c r="K425" s="165"/>
      <c r="L425" s="83">
        <f>L424</f>
        <v>0</v>
      </c>
      <c r="M425" s="165"/>
      <c r="N425" s="83">
        <f>N424</f>
        <v>0</v>
      </c>
      <c r="O425" s="165"/>
      <c r="P425" s="83">
        <f>P424</f>
        <v>0</v>
      </c>
      <c r="Q425" s="165"/>
      <c r="R425" s="83">
        <f>R424</f>
        <v>0</v>
      </c>
      <c r="S425" s="227"/>
      <c r="T425" s="83">
        <f>T424</f>
        <v>0</v>
      </c>
      <c r="U425" s="85">
        <f t="shared" si="136"/>
        <v>0</v>
      </c>
      <c r="V425" s="175">
        <f t="shared" si="137"/>
        <v>0</v>
      </c>
      <c r="W425" s="177"/>
      <c r="X425" s="177">
        <f t="shared" si="129"/>
        <v>1024</v>
      </c>
      <c r="Z425" s="205">
        <f>IFERROR(VLOOKUP(A425,'[1]КС-2 (3)'!$B$35:$H$105,5,0),0)</f>
        <v>0</v>
      </c>
      <c r="AA425" s="204">
        <f t="shared" si="145"/>
        <v>0</v>
      </c>
    </row>
    <row r="426" spans="1:27" x14ac:dyDescent="0.3">
      <c r="A426" s="67"/>
      <c r="B426" s="87" t="s">
        <v>520</v>
      </c>
      <c r="C426" s="11"/>
      <c r="D426" s="80"/>
      <c r="E426" s="81"/>
      <c r="F426" s="80"/>
      <c r="G426" s="82"/>
      <c r="H426" s="156">
        <f>H425*20/120</f>
        <v>170.67</v>
      </c>
      <c r="I426" s="84"/>
      <c r="J426" s="69"/>
      <c r="K426" s="165"/>
      <c r="L426" s="156">
        <f>L425*20/120</f>
        <v>0</v>
      </c>
      <c r="M426" s="165"/>
      <c r="N426" s="156">
        <f>N425*20/120</f>
        <v>0</v>
      </c>
      <c r="O426" s="165"/>
      <c r="P426" s="156">
        <f>P425*20/120</f>
        <v>0</v>
      </c>
      <c r="Q426" s="165"/>
      <c r="R426" s="156">
        <f>R425*20/120</f>
        <v>0</v>
      </c>
      <c r="S426" s="227"/>
      <c r="T426" s="156">
        <f>T425*20/120</f>
        <v>0</v>
      </c>
      <c r="U426" s="85">
        <f t="shared" si="136"/>
        <v>0</v>
      </c>
      <c r="V426" s="175">
        <f t="shared" si="137"/>
        <v>0</v>
      </c>
      <c r="W426" s="177"/>
      <c r="X426" s="177">
        <f t="shared" si="129"/>
        <v>170.67</v>
      </c>
      <c r="Z426" s="205">
        <f>IFERROR(VLOOKUP(A426,'[1]КС-2 (3)'!$B$35:$H$105,5,0),0)</f>
        <v>0</v>
      </c>
      <c r="AA426" s="204">
        <f t="shared" si="145"/>
        <v>0</v>
      </c>
    </row>
    <row r="427" spans="1:27" x14ac:dyDescent="0.3">
      <c r="A427" s="67"/>
      <c r="B427" s="87" t="s">
        <v>529</v>
      </c>
      <c r="C427" s="197"/>
      <c r="D427" s="198"/>
      <c r="E427" s="199"/>
      <c r="F427" s="198"/>
      <c r="G427" s="200"/>
      <c r="H427" s="212">
        <v>1</v>
      </c>
      <c r="I427" s="84"/>
      <c r="J427" s="69"/>
      <c r="K427" s="165"/>
      <c r="L427" s="207">
        <f>L425/H425</f>
        <v>0</v>
      </c>
      <c r="M427" s="165"/>
      <c r="N427" s="207">
        <f>N425/H425</f>
        <v>0</v>
      </c>
      <c r="O427" s="214"/>
      <c r="P427" s="207">
        <f>P425/H425</f>
        <v>0</v>
      </c>
      <c r="Q427" s="214"/>
      <c r="R427" s="207">
        <f>R425/J425</f>
        <v>0</v>
      </c>
      <c r="S427" s="228"/>
      <c r="T427" s="207">
        <f>T425/H425</f>
        <v>0</v>
      </c>
      <c r="U427" s="85">
        <f t="shared" si="136"/>
        <v>0</v>
      </c>
      <c r="V427" s="210">
        <f t="shared" si="137"/>
        <v>0</v>
      </c>
      <c r="W427" s="211"/>
      <c r="X427" s="210">
        <f t="shared" ref="X427" si="157">H427-V427</f>
        <v>1</v>
      </c>
      <c r="Z427" s="205">
        <f>IFERROR(VLOOKUP(A427,'[1]КС-2 (3)'!$B$35:$H$105,5,0),0)</f>
        <v>0</v>
      </c>
      <c r="AA427" s="204">
        <f t="shared" si="145"/>
        <v>0</v>
      </c>
    </row>
    <row r="428" spans="1:27" ht="69" x14ac:dyDescent="0.3">
      <c r="A428" s="19"/>
      <c r="B428" s="61" t="s">
        <v>475</v>
      </c>
      <c r="C428" s="52" t="s">
        <v>456</v>
      </c>
      <c r="D428" s="119">
        <v>1</v>
      </c>
      <c r="E428" s="139"/>
      <c r="F428" s="119"/>
      <c r="G428" s="114"/>
      <c r="H428" s="105"/>
      <c r="I428" s="56">
        <v>1893900</v>
      </c>
      <c r="J428" s="25"/>
      <c r="K428" s="164"/>
      <c r="L428" s="75"/>
      <c r="M428" s="164"/>
      <c r="N428" s="75"/>
      <c r="O428" s="164"/>
      <c r="P428" s="75"/>
      <c r="Q428" s="164"/>
      <c r="R428" s="75"/>
      <c r="S428" s="225"/>
      <c r="T428" s="75"/>
      <c r="U428" s="76">
        <f t="shared" si="136"/>
        <v>0</v>
      </c>
      <c r="V428" s="77">
        <f t="shared" si="137"/>
        <v>0</v>
      </c>
      <c r="W428" s="78"/>
      <c r="X428" s="79"/>
      <c r="Z428" s="205">
        <f>IFERROR(VLOOKUP(A428,'[1]КС-2 (3)'!$B$35:$H$105,5,0),0)</f>
        <v>0</v>
      </c>
      <c r="AA428" s="204">
        <f t="shared" si="145"/>
        <v>0</v>
      </c>
    </row>
    <row r="429" spans="1:27" ht="27.6" x14ac:dyDescent="0.3">
      <c r="A429" s="19"/>
      <c r="B429" s="44" t="s">
        <v>8</v>
      </c>
      <c r="C429" s="2"/>
      <c r="D429" s="133"/>
      <c r="E429" s="145"/>
      <c r="F429" s="122"/>
      <c r="G429" s="111"/>
      <c r="H429" s="104"/>
      <c r="I429" s="36"/>
      <c r="J429" s="25"/>
      <c r="K429" s="164"/>
      <c r="L429" s="75"/>
      <c r="M429" s="164"/>
      <c r="N429" s="75"/>
      <c r="O429" s="164"/>
      <c r="P429" s="75"/>
      <c r="Q429" s="164"/>
      <c r="R429" s="75"/>
      <c r="S429" s="225"/>
      <c r="T429" s="75"/>
      <c r="U429" s="76">
        <f t="shared" si="136"/>
        <v>0</v>
      </c>
      <c r="V429" s="77">
        <f t="shared" si="137"/>
        <v>0</v>
      </c>
      <c r="W429" s="78"/>
      <c r="X429" s="79"/>
      <c r="Z429" s="205">
        <f>IFERROR(VLOOKUP(A429,'[1]КС-2 (3)'!$B$35:$H$105,5,0),0)</f>
        <v>0</v>
      </c>
      <c r="AA429" s="204">
        <f t="shared" si="145"/>
        <v>0</v>
      </c>
    </row>
    <row r="430" spans="1:27" x14ac:dyDescent="0.3">
      <c r="A430" s="19" t="s">
        <v>413</v>
      </c>
      <c r="B430" s="47" t="s">
        <v>150</v>
      </c>
      <c r="C430" s="2" t="s">
        <v>149</v>
      </c>
      <c r="D430" s="134">
        <v>295</v>
      </c>
      <c r="E430" s="146"/>
      <c r="F430" s="65">
        <f t="shared" ref="F430:F431" si="158">D430+E430</f>
        <v>295</v>
      </c>
      <c r="G430" s="111">
        <v>1</v>
      </c>
      <c r="H430" s="66">
        <f t="shared" ref="H430:H431" si="159">ROUND(F430*G430,0)</f>
        <v>295</v>
      </c>
      <c r="I430" s="36">
        <v>272984</v>
      </c>
      <c r="J430" s="153">
        <f t="shared" ref="J430:J431" si="160">H430-I430</f>
        <v>-272689</v>
      </c>
      <c r="K430" s="164"/>
      <c r="L430" s="75">
        <f t="shared" si="124"/>
        <v>0</v>
      </c>
      <c r="M430" s="164"/>
      <c r="N430" s="75">
        <f t="shared" si="125"/>
        <v>0</v>
      </c>
      <c r="O430" s="164"/>
      <c r="P430" s="75">
        <f t="shared" ref="P430:P431" si="161">ROUND(O430*$G430,0)</f>
        <v>0</v>
      </c>
      <c r="Q430" s="164"/>
      <c r="R430" s="75">
        <f t="shared" ref="R430:T431" si="162">ROUND(Q430*$G430,0)</f>
        <v>0</v>
      </c>
      <c r="S430" s="225"/>
      <c r="T430" s="75">
        <f t="shared" si="162"/>
        <v>0</v>
      </c>
      <c r="U430" s="76">
        <f t="shared" si="136"/>
        <v>0</v>
      </c>
      <c r="V430" s="77">
        <f t="shared" si="137"/>
        <v>0</v>
      </c>
      <c r="W430" s="78">
        <f t="shared" si="128"/>
        <v>295</v>
      </c>
      <c r="X430" s="79">
        <f t="shared" si="129"/>
        <v>295</v>
      </c>
      <c r="Z430" s="205">
        <f>IFERROR(VLOOKUP(A430,'[1]КС-2 (3)'!$B$35:$H$105,5,0),0)</f>
        <v>0</v>
      </c>
      <c r="AA430" s="204">
        <f t="shared" si="145"/>
        <v>0</v>
      </c>
    </row>
    <row r="431" spans="1:27" ht="28.2" x14ac:dyDescent="0.3">
      <c r="A431" s="19" t="s">
        <v>414</v>
      </c>
      <c r="B431" s="20" t="s">
        <v>151</v>
      </c>
      <c r="C431" s="13" t="s">
        <v>12</v>
      </c>
      <c r="D431" s="135">
        <v>295</v>
      </c>
      <c r="E431" s="147"/>
      <c r="F431" s="65">
        <f t="shared" si="158"/>
        <v>295</v>
      </c>
      <c r="G431" s="111">
        <v>1</v>
      </c>
      <c r="H431" s="66">
        <f t="shared" si="159"/>
        <v>295</v>
      </c>
      <c r="I431" s="36">
        <v>1620916</v>
      </c>
      <c r="J431" s="153">
        <f t="shared" si="160"/>
        <v>-1620621</v>
      </c>
      <c r="K431" s="164"/>
      <c r="L431" s="75">
        <f t="shared" si="124"/>
        <v>0</v>
      </c>
      <c r="M431" s="164"/>
      <c r="N431" s="75">
        <f t="shared" si="125"/>
        <v>0</v>
      </c>
      <c r="O431" s="164"/>
      <c r="P431" s="75">
        <f t="shared" si="161"/>
        <v>0</v>
      </c>
      <c r="Q431" s="164"/>
      <c r="R431" s="75">
        <f t="shared" si="162"/>
        <v>0</v>
      </c>
      <c r="S431" s="225"/>
      <c r="T431" s="75">
        <f t="shared" si="162"/>
        <v>0</v>
      </c>
      <c r="U431" s="76">
        <f t="shared" si="136"/>
        <v>0</v>
      </c>
      <c r="V431" s="77">
        <f t="shared" si="137"/>
        <v>0</v>
      </c>
      <c r="W431" s="78">
        <f t="shared" si="128"/>
        <v>295</v>
      </c>
      <c r="X431" s="79">
        <f t="shared" si="129"/>
        <v>295</v>
      </c>
      <c r="Z431" s="205">
        <f>IFERROR(VLOOKUP(A431,'[1]КС-2 (3)'!$B$35:$H$105,5,0),0)</f>
        <v>0</v>
      </c>
      <c r="AA431" s="204">
        <f t="shared" si="145"/>
        <v>0</v>
      </c>
    </row>
    <row r="432" spans="1:27" ht="28.2" x14ac:dyDescent="0.3">
      <c r="A432" s="19"/>
      <c r="B432" s="42" t="s">
        <v>504</v>
      </c>
      <c r="C432" s="43" t="s">
        <v>15</v>
      </c>
      <c r="D432" s="125"/>
      <c r="E432" s="142"/>
      <c r="F432" s="121"/>
      <c r="G432" s="111"/>
      <c r="H432" s="66">
        <f>SUM(H430:H431)</f>
        <v>590</v>
      </c>
      <c r="I432" s="37">
        <v>1893900</v>
      </c>
      <c r="J432" s="24"/>
      <c r="K432" s="164"/>
      <c r="L432" s="66">
        <f>SUM(L430:L431)</f>
        <v>0</v>
      </c>
      <c r="M432" s="164"/>
      <c r="N432" s="66">
        <f>SUM(N430:N431)</f>
        <v>0</v>
      </c>
      <c r="O432" s="164"/>
      <c r="P432" s="66">
        <f>SUM(P430:P431)</f>
        <v>0</v>
      </c>
      <c r="Q432" s="164"/>
      <c r="R432" s="66">
        <f>SUM(R430:R431)</f>
        <v>0</v>
      </c>
      <c r="S432" s="226"/>
      <c r="T432" s="66">
        <f>SUM(T430:T431)</f>
        <v>0</v>
      </c>
      <c r="U432" s="76">
        <f t="shared" si="136"/>
        <v>0</v>
      </c>
      <c r="V432" s="174">
        <f t="shared" si="137"/>
        <v>0</v>
      </c>
      <c r="W432" s="176"/>
      <c r="X432" s="176">
        <f t="shared" si="129"/>
        <v>590</v>
      </c>
      <c r="Z432" s="205">
        <f>IFERROR(VLOOKUP(A432,'[1]КС-2 (3)'!$B$35:$H$105,5,0),0)</f>
        <v>0</v>
      </c>
      <c r="AA432" s="204">
        <f t="shared" si="145"/>
        <v>0</v>
      </c>
    </row>
    <row r="433" spans="1:27" x14ac:dyDescent="0.3">
      <c r="A433" s="67"/>
      <c r="B433" s="68" t="s">
        <v>514</v>
      </c>
      <c r="C433" s="69"/>
      <c r="D433" s="70"/>
      <c r="E433" s="71"/>
      <c r="F433" s="65"/>
      <c r="G433" s="72"/>
      <c r="H433" s="66">
        <f>H432*0.745</f>
        <v>440</v>
      </c>
      <c r="I433" s="73"/>
      <c r="J433" s="69"/>
      <c r="K433" s="164"/>
      <c r="L433" s="66">
        <f>L432*0.745</f>
        <v>0</v>
      </c>
      <c r="M433" s="164"/>
      <c r="N433" s="66">
        <f>N432*0.745</f>
        <v>0</v>
      </c>
      <c r="O433" s="164"/>
      <c r="P433" s="66">
        <f>P432*0.745</f>
        <v>0</v>
      </c>
      <c r="Q433" s="164"/>
      <c r="R433" s="66">
        <f>R432*0.745</f>
        <v>0</v>
      </c>
      <c r="S433" s="226"/>
      <c r="T433" s="66">
        <f>T432*0.745</f>
        <v>0</v>
      </c>
      <c r="U433" s="76">
        <f t="shared" si="136"/>
        <v>0</v>
      </c>
      <c r="V433" s="174">
        <f t="shared" si="137"/>
        <v>0</v>
      </c>
      <c r="W433" s="176"/>
      <c r="X433" s="176">
        <f t="shared" ref="X433:X436" si="163">H433-V433</f>
        <v>440</v>
      </c>
      <c r="Z433" s="205">
        <f>IFERROR(VLOOKUP(A433,'[1]КС-2 (3)'!$B$35:$H$105,5,0),0)</f>
        <v>0</v>
      </c>
      <c r="AA433" s="204">
        <f t="shared" si="145"/>
        <v>0</v>
      </c>
    </row>
    <row r="434" spans="1:27" x14ac:dyDescent="0.3">
      <c r="A434" s="67"/>
      <c r="B434" s="68" t="s">
        <v>519</v>
      </c>
      <c r="C434" s="11" t="s">
        <v>15</v>
      </c>
      <c r="D434" s="80"/>
      <c r="E434" s="81"/>
      <c r="F434" s="80"/>
      <c r="G434" s="82"/>
      <c r="H434" s="83">
        <f>H433</f>
        <v>440</v>
      </c>
      <c r="I434" s="84"/>
      <c r="J434" s="84">
        <v>1410956</v>
      </c>
      <c r="K434" s="165"/>
      <c r="L434" s="83">
        <f>L433</f>
        <v>0</v>
      </c>
      <c r="M434" s="165"/>
      <c r="N434" s="83">
        <f>N433</f>
        <v>0</v>
      </c>
      <c r="O434" s="165"/>
      <c r="P434" s="83">
        <f>P433</f>
        <v>0</v>
      </c>
      <c r="Q434" s="165"/>
      <c r="R434" s="83">
        <f>R433</f>
        <v>0</v>
      </c>
      <c r="S434" s="227"/>
      <c r="T434" s="83">
        <f>T433</f>
        <v>0</v>
      </c>
      <c r="U434" s="85">
        <f t="shared" si="136"/>
        <v>0</v>
      </c>
      <c r="V434" s="175">
        <f t="shared" si="137"/>
        <v>0</v>
      </c>
      <c r="W434" s="177"/>
      <c r="X434" s="177">
        <f t="shared" si="163"/>
        <v>440</v>
      </c>
      <c r="Z434" s="205">
        <f>IFERROR(VLOOKUP(A434,'[1]КС-2 (3)'!$B$35:$H$105,5,0),0)</f>
        <v>0</v>
      </c>
      <c r="AA434" s="204">
        <f t="shared" si="145"/>
        <v>0</v>
      </c>
    </row>
    <row r="435" spans="1:27" x14ac:dyDescent="0.3">
      <c r="A435" s="67"/>
      <c r="B435" s="87" t="s">
        <v>520</v>
      </c>
      <c r="C435" s="11"/>
      <c r="D435" s="80"/>
      <c r="E435" s="81"/>
      <c r="F435" s="80"/>
      <c r="G435" s="82"/>
      <c r="H435" s="156">
        <f>H434*20/120</f>
        <v>73.33</v>
      </c>
      <c r="I435" s="84"/>
      <c r="J435" s="69"/>
      <c r="K435" s="165"/>
      <c r="L435" s="156">
        <f>L434*20/120</f>
        <v>0</v>
      </c>
      <c r="M435" s="165"/>
      <c r="N435" s="156">
        <f>N434*20/120</f>
        <v>0</v>
      </c>
      <c r="O435" s="165"/>
      <c r="P435" s="156">
        <f>P434*20/120</f>
        <v>0</v>
      </c>
      <c r="Q435" s="165"/>
      <c r="R435" s="156">
        <f>R434*20/120</f>
        <v>0</v>
      </c>
      <c r="S435" s="227"/>
      <c r="T435" s="156">
        <f>T434*20/120</f>
        <v>0</v>
      </c>
      <c r="U435" s="85">
        <f t="shared" si="136"/>
        <v>0</v>
      </c>
      <c r="V435" s="175">
        <f t="shared" si="137"/>
        <v>0</v>
      </c>
      <c r="W435" s="177"/>
      <c r="X435" s="177">
        <f t="shared" si="163"/>
        <v>73.33</v>
      </c>
      <c r="Z435" s="205">
        <f>IFERROR(VLOOKUP(A435,'[1]КС-2 (3)'!$B$35:$H$105,5,0),0)</f>
        <v>0</v>
      </c>
      <c r="AA435" s="204">
        <f t="shared" si="145"/>
        <v>0</v>
      </c>
    </row>
    <row r="436" spans="1:27" x14ac:dyDescent="0.3">
      <c r="A436" s="67"/>
      <c r="B436" s="87" t="s">
        <v>529</v>
      </c>
      <c r="C436" s="197"/>
      <c r="D436" s="198"/>
      <c r="E436" s="199"/>
      <c r="F436" s="198"/>
      <c r="G436" s="200"/>
      <c r="H436" s="212">
        <v>1</v>
      </c>
      <c r="I436" s="84"/>
      <c r="J436" s="69"/>
      <c r="K436" s="165"/>
      <c r="L436" s="207">
        <f>L434/H434</f>
        <v>0</v>
      </c>
      <c r="M436" s="165"/>
      <c r="N436" s="207">
        <f>N434/H434</f>
        <v>0</v>
      </c>
      <c r="O436" s="214"/>
      <c r="P436" s="207">
        <f>P434/H434</f>
        <v>0</v>
      </c>
      <c r="Q436" s="214"/>
      <c r="R436" s="207">
        <f>R434/J434</f>
        <v>0</v>
      </c>
      <c r="S436" s="228"/>
      <c r="T436" s="207">
        <f>T434/H434</f>
        <v>0</v>
      </c>
      <c r="U436" s="85">
        <f t="shared" si="136"/>
        <v>0</v>
      </c>
      <c r="V436" s="210">
        <f t="shared" si="137"/>
        <v>0</v>
      </c>
      <c r="W436" s="211"/>
      <c r="X436" s="210">
        <f t="shared" si="163"/>
        <v>1</v>
      </c>
      <c r="Z436" s="205">
        <f>IFERROR(VLOOKUP(A436,'[1]КС-2 (3)'!$B$35:$H$105,5,0),0)</f>
        <v>0</v>
      </c>
      <c r="AA436" s="204">
        <f t="shared" si="145"/>
        <v>0</v>
      </c>
    </row>
    <row r="437" spans="1:27" ht="69" x14ac:dyDescent="0.3">
      <c r="A437" s="19"/>
      <c r="B437" s="61" t="s">
        <v>476</v>
      </c>
      <c r="C437" s="52" t="s">
        <v>456</v>
      </c>
      <c r="D437" s="119">
        <v>1</v>
      </c>
      <c r="E437" s="139"/>
      <c r="F437" s="119"/>
      <c r="G437" s="114"/>
      <c r="H437" s="105"/>
      <c r="I437" s="56">
        <v>125000</v>
      </c>
      <c r="J437" s="25"/>
      <c r="K437" s="164"/>
      <c r="L437" s="75"/>
      <c r="M437" s="164"/>
      <c r="N437" s="75"/>
      <c r="O437" s="164"/>
      <c r="P437" s="75"/>
      <c r="Q437" s="164"/>
      <c r="R437" s="75"/>
      <c r="S437" s="225"/>
      <c r="T437" s="75"/>
      <c r="U437" s="76">
        <f t="shared" si="136"/>
        <v>0</v>
      </c>
      <c r="V437" s="77">
        <f t="shared" si="137"/>
        <v>0</v>
      </c>
      <c r="W437" s="78"/>
      <c r="X437" s="79"/>
      <c r="Z437" s="205">
        <f>IFERROR(VLOOKUP(A437,'[1]КС-2 (3)'!$B$35:$H$105,5,0),0)</f>
        <v>0</v>
      </c>
      <c r="AA437" s="204">
        <f t="shared" si="145"/>
        <v>0</v>
      </c>
    </row>
    <row r="438" spans="1:27" ht="27.6" x14ac:dyDescent="0.3">
      <c r="A438" s="19"/>
      <c r="B438" s="44" t="s">
        <v>8</v>
      </c>
      <c r="C438" s="2"/>
      <c r="D438" s="133"/>
      <c r="E438" s="145"/>
      <c r="F438" s="122"/>
      <c r="G438" s="111"/>
      <c r="H438" s="104"/>
      <c r="I438" s="36"/>
      <c r="J438" s="25"/>
      <c r="K438" s="164"/>
      <c r="L438" s="75"/>
      <c r="M438" s="164"/>
      <c r="N438" s="75"/>
      <c r="O438" s="164"/>
      <c r="P438" s="75"/>
      <c r="Q438" s="164"/>
      <c r="R438" s="75"/>
      <c r="S438" s="225"/>
      <c r="T438" s="75"/>
      <c r="U438" s="76">
        <f t="shared" si="136"/>
        <v>0</v>
      </c>
      <c r="V438" s="77">
        <f t="shared" si="137"/>
        <v>0</v>
      </c>
      <c r="W438" s="78"/>
      <c r="X438" s="79"/>
      <c r="Z438" s="205">
        <f>IFERROR(VLOOKUP(A438,'[1]КС-2 (3)'!$B$35:$H$105,5,0),0)</f>
        <v>0</v>
      </c>
      <c r="AA438" s="204">
        <f t="shared" si="145"/>
        <v>0</v>
      </c>
    </row>
    <row r="439" spans="1:27" x14ac:dyDescent="0.3">
      <c r="A439" s="19" t="s">
        <v>415</v>
      </c>
      <c r="B439" s="20" t="s">
        <v>152</v>
      </c>
      <c r="C439" s="21" t="s">
        <v>12</v>
      </c>
      <c r="D439" s="127">
        <v>129</v>
      </c>
      <c r="E439" s="141"/>
      <c r="F439" s="65">
        <f t="shared" ref="F439:F440" si="164">D439+E439</f>
        <v>129</v>
      </c>
      <c r="G439" s="111">
        <v>1</v>
      </c>
      <c r="H439" s="66">
        <f t="shared" ref="H439:H440" si="165">ROUND(F439*G439,0)</f>
        <v>129</v>
      </c>
      <c r="I439" s="36">
        <v>55353</v>
      </c>
      <c r="J439" s="153">
        <f t="shared" ref="J439:J440" si="166">H439-I439</f>
        <v>-55224</v>
      </c>
      <c r="K439" s="164"/>
      <c r="L439" s="75">
        <f t="shared" si="124"/>
        <v>0</v>
      </c>
      <c r="M439" s="164"/>
      <c r="N439" s="75">
        <f t="shared" si="125"/>
        <v>0</v>
      </c>
      <c r="O439" s="164"/>
      <c r="P439" s="75">
        <f t="shared" ref="P439:P440" si="167">ROUND(O439*$G439,0)</f>
        <v>0</v>
      </c>
      <c r="Q439" s="164"/>
      <c r="R439" s="75">
        <f t="shared" ref="R439:T440" si="168">ROUND(Q439*$G439,0)</f>
        <v>0</v>
      </c>
      <c r="S439" s="225"/>
      <c r="T439" s="75">
        <f t="shared" si="168"/>
        <v>0</v>
      </c>
      <c r="U439" s="76">
        <f t="shared" si="136"/>
        <v>0</v>
      </c>
      <c r="V439" s="77">
        <f t="shared" si="137"/>
        <v>0</v>
      </c>
      <c r="W439" s="78">
        <f t="shared" si="128"/>
        <v>129</v>
      </c>
      <c r="X439" s="79">
        <f t="shared" si="129"/>
        <v>129</v>
      </c>
      <c r="Z439" s="205">
        <f>IFERROR(VLOOKUP(A439,'[1]КС-2 (3)'!$B$35:$H$105,5,0),0)</f>
        <v>0</v>
      </c>
      <c r="AA439" s="204">
        <f t="shared" si="145"/>
        <v>0</v>
      </c>
    </row>
    <row r="440" spans="1:27" x14ac:dyDescent="0.3">
      <c r="A440" s="19" t="s">
        <v>416</v>
      </c>
      <c r="B440" s="20" t="s">
        <v>153</v>
      </c>
      <c r="C440" s="21" t="s">
        <v>12</v>
      </c>
      <c r="D440" s="127">
        <v>129</v>
      </c>
      <c r="E440" s="141"/>
      <c r="F440" s="65">
        <f t="shared" si="164"/>
        <v>129</v>
      </c>
      <c r="G440" s="111">
        <v>1</v>
      </c>
      <c r="H440" s="66">
        <f t="shared" si="165"/>
        <v>129</v>
      </c>
      <c r="I440" s="36">
        <v>69647</v>
      </c>
      <c r="J440" s="153">
        <f t="shared" si="166"/>
        <v>-69518</v>
      </c>
      <c r="K440" s="164"/>
      <c r="L440" s="75">
        <f t="shared" si="124"/>
        <v>0</v>
      </c>
      <c r="M440" s="164"/>
      <c r="N440" s="75">
        <f t="shared" si="125"/>
        <v>0</v>
      </c>
      <c r="O440" s="164"/>
      <c r="P440" s="75">
        <f t="shared" si="167"/>
        <v>0</v>
      </c>
      <c r="Q440" s="164"/>
      <c r="R440" s="75">
        <f t="shared" si="168"/>
        <v>0</v>
      </c>
      <c r="S440" s="225"/>
      <c r="T440" s="75">
        <f t="shared" si="168"/>
        <v>0</v>
      </c>
      <c r="U440" s="76">
        <f t="shared" si="136"/>
        <v>0</v>
      </c>
      <c r="V440" s="77">
        <f t="shared" si="137"/>
        <v>0</v>
      </c>
      <c r="W440" s="78">
        <f t="shared" si="128"/>
        <v>129</v>
      </c>
      <c r="X440" s="79">
        <f t="shared" si="129"/>
        <v>129</v>
      </c>
      <c r="Z440" s="205">
        <f>IFERROR(VLOOKUP(A440,'[1]КС-2 (3)'!$B$35:$H$105,5,0),0)</f>
        <v>0</v>
      </c>
      <c r="AA440" s="204">
        <f t="shared" si="145"/>
        <v>0</v>
      </c>
    </row>
    <row r="441" spans="1:27" ht="28.2" x14ac:dyDescent="0.3">
      <c r="A441" s="19"/>
      <c r="B441" s="42" t="s">
        <v>505</v>
      </c>
      <c r="C441" s="43" t="s">
        <v>15</v>
      </c>
      <c r="D441" s="125"/>
      <c r="E441" s="142"/>
      <c r="F441" s="121"/>
      <c r="G441" s="111"/>
      <c r="H441" s="66">
        <f>SUM(H439:H440)</f>
        <v>258</v>
      </c>
      <c r="I441" s="37">
        <v>125000</v>
      </c>
      <c r="J441" s="24"/>
      <c r="K441" s="164"/>
      <c r="L441" s="66">
        <f>SUM(L439:L440)</f>
        <v>0</v>
      </c>
      <c r="M441" s="164"/>
      <c r="N441" s="66">
        <f>SUM(N439:N440)</f>
        <v>0</v>
      </c>
      <c r="O441" s="164"/>
      <c r="P441" s="66">
        <f>SUM(P439:P440)</f>
        <v>0</v>
      </c>
      <c r="Q441" s="164"/>
      <c r="R441" s="66">
        <f>SUM(R439:R440)</f>
        <v>0</v>
      </c>
      <c r="S441" s="226"/>
      <c r="T441" s="66">
        <f>SUM(T439:T440)</f>
        <v>0</v>
      </c>
      <c r="U441" s="76">
        <f t="shared" si="136"/>
        <v>0</v>
      </c>
      <c r="V441" s="174">
        <f t="shared" si="137"/>
        <v>0</v>
      </c>
      <c r="W441" s="176"/>
      <c r="X441" s="176">
        <f t="shared" si="129"/>
        <v>258</v>
      </c>
      <c r="Z441" s="205">
        <f>IFERROR(VLOOKUP(A441,'[1]КС-2 (3)'!$B$35:$H$105,5,0),0)</f>
        <v>0</v>
      </c>
      <c r="AA441" s="204">
        <f t="shared" si="145"/>
        <v>0</v>
      </c>
    </row>
    <row r="442" spans="1:27" x14ac:dyDescent="0.3">
      <c r="A442" s="67"/>
      <c r="B442" s="68" t="s">
        <v>514</v>
      </c>
      <c r="C442" s="69"/>
      <c r="D442" s="70"/>
      <c r="E442" s="71"/>
      <c r="F442" s="65"/>
      <c r="G442" s="72"/>
      <c r="H442" s="66">
        <f>H441*0.745</f>
        <v>192</v>
      </c>
      <c r="I442" s="73"/>
      <c r="J442" s="69"/>
      <c r="K442" s="164"/>
      <c r="L442" s="66">
        <f>L441*0.745</f>
        <v>0</v>
      </c>
      <c r="M442" s="164"/>
      <c r="N442" s="66">
        <f>N441*0.745</f>
        <v>0</v>
      </c>
      <c r="O442" s="164"/>
      <c r="P442" s="66">
        <f>P441*0.745</f>
        <v>0</v>
      </c>
      <c r="Q442" s="164"/>
      <c r="R442" s="66">
        <f>R441*0.745</f>
        <v>0</v>
      </c>
      <c r="S442" s="226"/>
      <c r="T442" s="66">
        <f>T441*0.745</f>
        <v>0</v>
      </c>
      <c r="U442" s="76">
        <f t="shared" si="136"/>
        <v>0</v>
      </c>
      <c r="V442" s="174">
        <f t="shared" si="137"/>
        <v>0</v>
      </c>
      <c r="W442" s="176"/>
      <c r="X442" s="176">
        <f t="shared" si="129"/>
        <v>192</v>
      </c>
      <c r="Z442" s="205">
        <f>IFERROR(VLOOKUP(A442,'[1]КС-2 (3)'!$B$35:$H$105,5,0),0)</f>
        <v>0</v>
      </c>
      <c r="AA442" s="204">
        <f t="shared" si="145"/>
        <v>0</v>
      </c>
    </row>
    <row r="443" spans="1:27" x14ac:dyDescent="0.3">
      <c r="A443" s="67"/>
      <c r="B443" s="68" t="s">
        <v>519</v>
      </c>
      <c r="C443" s="11" t="s">
        <v>15</v>
      </c>
      <c r="D443" s="80"/>
      <c r="E443" s="81"/>
      <c r="F443" s="80"/>
      <c r="G443" s="82"/>
      <c r="H443" s="83">
        <f>H442</f>
        <v>192</v>
      </c>
      <c r="I443" s="84"/>
      <c r="J443" s="84">
        <v>93125</v>
      </c>
      <c r="K443" s="165"/>
      <c r="L443" s="83">
        <f>L442</f>
        <v>0</v>
      </c>
      <c r="M443" s="165"/>
      <c r="N443" s="83">
        <f>N442</f>
        <v>0</v>
      </c>
      <c r="O443" s="165"/>
      <c r="P443" s="83">
        <f>P442</f>
        <v>0</v>
      </c>
      <c r="Q443" s="165"/>
      <c r="R443" s="83">
        <f>R442</f>
        <v>0</v>
      </c>
      <c r="S443" s="227"/>
      <c r="T443" s="83">
        <f>T442</f>
        <v>0</v>
      </c>
      <c r="U443" s="85">
        <f t="shared" si="136"/>
        <v>0</v>
      </c>
      <c r="V443" s="175">
        <f t="shared" si="137"/>
        <v>0</v>
      </c>
      <c r="W443" s="177"/>
      <c r="X443" s="177">
        <f t="shared" si="129"/>
        <v>192</v>
      </c>
      <c r="Z443" s="205">
        <f>IFERROR(VLOOKUP(A443,'[1]КС-2 (3)'!$B$35:$H$105,5,0),0)</f>
        <v>0</v>
      </c>
      <c r="AA443" s="204">
        <f t="shared" si="145"/>
        <v>0</v>
      </c>
    </row>
    <row r="444" spans="1:27" x14ac:dyDescent="0.3">
      <c r="A444" s="67"/>
      <c r="B444" s="87" t="s">
        <v>520</v>
      </c>
      <c r="C444" s="11"/>
      <c r="D444" s="80"/>
      <c r="E444" s="81"/>
      <c r="F444" s="80"/>
      <c r="G444" s="82"/>
      <c r="H444" s="156">
        <f>H443*20/120</f>
        <v>32</v>
      </c>
      <c r="I444" s="84"/>
      <c r="J444" s="69"/>
      <c r="K444" s="165"/>
      <c r="L444" s="156">
        <f>L443*20/120</f>
        <v>0</v>
      </c>
      <c r="M444" s="165"/>
      <c r="N444" s="156">
        <f>N443*20/120</f>
        <v>0</v>
      </c>
      <c r="O444" s="165"/>
      <c r="P444" s="156">
        <f>P443*20/120</f>
        <v>0</v>
      </c>
      <c r="Q444" s="165"/>
      <c r="R444" s="156">
        <f>R443*20/120</f>
        <v>0</v>
      </c>
      <c r="S444" s="227"/>
      <c r="T444" s="156">
        <f>T443*20/120</f>
        <v>0</v>
      </c>
      <c r="U444" s="85">
        <f t="shared" si="136"/>
        <v>0</v>
      </c>
      <c r="V444" s="175">
        <f t="shared" si="137"/>
        <v>0</v>
      </c>
      <c r="W444" s="177"/>
      <c r="X444" s="177">
        <f t="shared" si="129"/>
        <v>32</v>
      </c>
      <c r="Z444" s="205">
        <f>IFERROR(VLOOKUP(A444,'[1]КС-2 (3)'!$B$35:$H$105,5,0),0)</f>
        <v>0</v>
      </c>
      <c r="AA444" s="204">
        <f t="shared" si="145"/>
        <v>0</v>
      </c>
    </row>
    <row r="445" spans="1:27" x14ac:dyDescent="0.3">
      <c r="A445" s="67"/>
      <c r="B445" s="87" t="s">
        <v>529</v>
      </c>
      <c r="C445" s="197"/>
      <c r="D445" s="198"/>
      <c r="E445" s="199"/>
      <c r="F445" s="198"/>
      <c r="G445" s="200"/>
      <c r="H445" s="212">
        <v>1</v>
      </c>
      <c r="I445" s="84"/>
      <c r="J445" s="69"/>
      <c r="K445" s="165"/>
      <c r="L445" s="207">
        <f>L443/H443</f>
        <v>0</v>
      </c>
      <c r="M445" s="165"/>
      <c r="N445" s="207">
        <f>N443/H443</f>
        <v>0</v>
      </c>
      <c r="O445" s="214"/>
      <c r="P445" s="207">
        <f>P443/H443</f>
        <v>0</v>
      </c>
      <c r="Q445" s="214"/>
      <c r="R445" s="207">
        <f>R443/J443</f>
        <v>0</v>
      </c>
      <c r="S445" s="228"/>
      <c r="T445" s="207">
        <f>T443/H443</f>
        <v>0</v>
      </c>
      <c r="U445" s="85">
        <f t="shared" si="136"/>
        <v>0</v>
      </c>
      <c r="V445" s="210">
        <f t="shared" si="137"/>
        <v>0</v>
      </c>
      <c r="W445" s="211"/>
      <c r="X445" s="210">
        <f t="shared" si="129"/>
        <v>1</v>
      </c>
      <c r="Z445" s="205">
        <f>IFERROR(VLOOKUP(A445,'[1]КС-2 (3)'!$B$35:$H$105,5,0),0)</f>
        <v>0</v>
      </c>
      <c r="AA445" s="204">
        <f t="shared" ref="AA445" si="169">Z445-O445</f>
        <v>0</v>
      </c>
    </row>
    <row r="446" spans="1:27" ht="55.2" x14ac:dyDescent="0.3">
      <c r="A446" s="19"/>
      <c r="B446" s="58" t="s">
        <v>477</v>
      </c>
      <c r="C446" s="52" t="s">
        <v>456</v>
      </c>
      <c r="D446" s="119">
        <v>1</v>
      </c>
      <c r="E446" s="139"/>
      <c r="F446" s="119"/>
      <c r="G446" s="114"/>
      <c r="H446" s="105"/>
      <c r="I446" s="56">
        <v>1229858</v>
      </c>
      <c r="J446" s="27"/>
      <c r="K446" s="164"/>
      <c r="L446" s="75"/>
      <c r="M446" s="164"/>
      <c r="N446" s="75"/>
      <c r="O446" s="164"/>
      <c r="P446" s="75"/>
      <c r="Q446" s="164"/>
      <c r="R446" s="75"/>
      <c r="S446" s="225"/>
      <c r="T446" s="75"/>
      <c r="U446" s="76">
        <f t="shared" si="136"/>
        <v>0</v>
      </c>
      <c r="V446" s="77">
        <f t="shared" si="137"/>
        <v>0</v>
      </c>
      <c r="W446" s="78"/>
      <c r="X446" s="79"/>
      <c r="Z446" s="205">
        <f>IFERROR(VLOOKUP(A446,'[1]КС-2 (3)'!$B$35:$H$105,5,0),0)</f>
        <v>0</v>
      </c>
      <c r="AA446" s="204">
        <f t="shared" si="145"/>
        <v>0</v>
      </c>
    </row>
    <row r="447" spans="1:27" ht="27.6" x14ac:dyDescent="0.3">
      <c r="A447" s="19"/>
      <c r="B447" s="44" t="s">
        <v>8</v>
      </c>
      <c r="C447" s="11"/>
      <c r="D447" s="126"/>
      <c r="E447" s="148"/>
      <c r="F447" s="124"/>
      <c r="G447" s="111"/>
      <c r="H447" s="104"/>
      <c r="I447" s="36"/>
      <c r="J447" s="27"/>
      <c r="K447" s="164"/>
      <c r="L447" s="75"/>
      <c r="M447" s="164"/>
      <c r="N447" s="75"/>
      <c r="O447" s="164"/>
      <c r="P447" s="75"/>
      <c r="Q447" s="164"/>
      <c r="R447" s="75"/>
      <c r="S447" s="225"/>
      <c r="T447" s="75"/>
      <c r="U447" s="76">
        <f t="shared" si="136"/>
        <v>0</v>
      </c>
      <c r="V447" s="77">
        <f t="shared" si="137"/>
        <v>0</v>
      </c>
      <c r="W447" s="78"/>
      <c r="X447" s="79"/>
      <c r="Z447" s="205">
        <f>IFERROR(VLOOKUP(A447,'[1]КС-2 (3)'!$B$35:$H$105,5,0),0)</f>
        <v>0</v>
      </c>
      <c r="AA447" s="204">
        <f t="shared" si="145"/>
        <v>0</v>
      </c>
    </row>
    <row r="448" spans="1:27" ht="96.6" x14ac:dyDescent="0.3">
      <c r="A448" s="15" t="s">
        <v>417</v>
      </c>
      <c r="B448" s="4" t="s">
        <v>450</v>
      </c>
      <c r="C448" s="13" t="s">
        <v>2</v>
      </c>
      <c r="D448" s="136">
        <v>3</v>
      </c>
      <c r="E448" s="149"/>
      <c r="F448" s="65">
        <f t="shared" ref="F448:F455" si="170">D448+E448</f>
        <v>3</v>
      </c>
      <c r="G448" s="111">
        <v>1</v>
      </c>
      <c r="H448" s="66">
        <f t="shared" ref="H448:H455" si="171">ROUND(F448*G448,0)</f>
        <v>3</v>
      </c>
      <c r="I448" s="36">
        <v>1114027</v>
      </c>
      <c r="J448" s="153">
        <f t="shared" ref="J448:J455" si="172">H448-I448</f>
        <v>-1114024</v>
      </c>
      <c r="K448" s="164">
        <v>3</v>
      </c>
      <c r="L448" s="75">
        <f t="shared" si="124"/>
        <v>3</v>
      </c>
      <c r="M448" s="164"/>
      <c r="N448" s="75">
        <f t="shared" si="125"/>
        <v>0</v>
      </c>
      <c r="O448" s="164"/>
      <c r="P448" s="75">
        <f t="shared" ref="P448:P455" si="173">ROUND(O448*$G448,0)</f>
        <v>0</v>
      </c>
      <c r="Q448" s="164"/>
      <c r="R448" s="75">
        <f t="shared" ref="R448:T455" si="174">ROUND(Q448*$G448,0)</f>
        <v>0</v>
      </c>
      <c r="S448" s="225"/>
      <c r="T448" s="75">
        <f t="shared" si="174"/>
        <v>0</v>
      </c>
      <c r="U448" s="76">
        <f t="shared" si="136"/>
        <v>3</v>
      </c>
      <c r="V448" s="77">
        <f t="shared" si="137"/>
        <v>3</v>
      </c>
      <c r="W448" s="78">
        <f t="shared" si="128"/>
        <v>0</v>
      </c>
      <c r="X448" s="79">
        <f t="shared" si="129"/>
        <v>0</v>
      </c>
      <c r="Z448" s="205">
        <f>IFERROR(VLOOKUP(A448,'[1]КС-2 (3)'!$B$35:$H$105,5,0),0)</f>
        <v>0</v>
      </c>
      <c r="AA448" s="204">
        <f t="shared" si="145"/>
        <v>0</v>
      </c>
    </row>
    <row r="449" spans="1:27" ht="55.2" x14ac:dyDescent="0.3">
      <c r="A449" s="15" t="s">
        <v>418</v>
      </c>
      <c r="B449" s="6" t="s">
        <v>451</v>
      </c>
      <c r="C449" s="2" t="s">
        <v>3</v>
      </c>
      <c r="D449" s="137">
        <v>0.15</v>
      </c>
      <c r="E449" s="150"/>
      <c r="F449" s="65">
        <f t="shared" si="170"/>
        <v>0.15</v>
      </c>
      <c r="G449" s="111">
        <v>1</v>
      </c>
      <c r="H449" s="66">
        <f t="shared" si="171"/>
        <v>0</v>
      </c>
      <c r="I449" s="36">
        <v>348</v>
      </c>
      <c r="J449" s="153">
        <f t="shared" si="172"/>
        <v>-348</v>
      </c>
      <c r="K449" s="164">
        <v>0.15</v>
      </c>
      <c r="L449" s="75">
        <f t="shared" si="124"/>
        <v>0</v>
      </c>
      <c r="M449" s="164"/>
      <c r="N449" s="75">
        <f t="shared" si="125"/>
        <v>0</v>
      </c>
      <c r="O449" s="164"/>
      <c r="P449" s="75">
        <f t="shared" si="173"/>
        <v>0</v>
      </c>
      <c r="Q449" s="164"/>
      <c r="R449" s="75">
        <f t="shared" si="174"/>
        <v>0</v>
      </c>
      <c r="S449" s="225"/>
      <c r="T449" s="75">
        <f t="shared" si="174"/>
        <v>0</v>
      </c>
      <c r="U449" s="76">
        <f t="shared" si="136"/>
        <v>0.15</v>
      </c>
      <c r="V449" s="77">
        <f t="shared" si="137"/>
        <v>0</v>
      </c>
      <c r="W449" s="78">
        <f t="shared" si="128"/>
        <v>0</v>
      </c>
      <c r="X449" s="79">
        <f t="shared" si="129"/>
        <v>0</v>
      </c>
      <c r="Z449" s="205">
        <f>IFERROR(VLOOKUP(A449,'[1]КС-2 (3)'!$B$35:$H$105,5,0),0)</f>
        <v>0</v>
      </c>
      <c r="AA449" s="204">
        <f t="shared" si="145"/>
        <v>0</v>
      </c>
    </row>
    <row r="450" spans="1:27" ht="27.6" x14ac:dyDescent="0.3">
      <c r="A450" s="15" t="s">
        <v>419</v>
      </c>
      <c r="B450" s="4" t="s">
        <v>154</v>
      </c>
      <c r="C450" s="13" t="s">
        <v>2</v>
      </c>
      <c r="D450" s="136">
        <v>3</v>
      </c>
      <c r="E450" s="149"/>
      <c r="F450" s="65">
        <f t="shared" si="170"/>
        <v>3</v>
      </c>
      <c r="G450" s="111">
        <v>1</v>
      </c>
      <c r="H450" s="66">
        <f t="shared" si="171"/>
        <v>3</v>
      </c>
      <c r="I450" s="36">
        <v>74249</v>
      </c>
      <c r="J450" s="153">
        <f t="shared" si="172"/>
        <v>-74246</v>
      </c>
      <c r="K450" s="164">
        <v>3</v>
      </c>
      <c r="L450" s="75">
        <f t="shared" si="124"/>
        <v>3</v>
      </c>
      <c r="M450" s="164"/>
      <c r="N450" s="75">
        <f t="shared" si="125"/>
        <v>0</v>
      </c>
      <c r="O450" s="164"/>
      <c r="P450" s="75">
        <f t="shared" si="173"/>
        <v>0</v>
      </c>
      <c r="Q450" s="164"/>
      <c r="R450" s="75">
        <f t="shared" si="174"/>
        <v>0</v>
      </c>
      <c r="S450" s="225"/>
      <c r="T450" s="75">
        <f t="shared" si="174"/>
        <v>0</v>
      </c>
      <c r="U450" s="76">
        <f t="shared" si="136"/>
        <v>3</v>
      </c>
      <c r="V450" s="77">
        <f t="shared" si="137"/>
        <v>3</v>
      </c>
      <c r="W450" s="78">
        <f t="shared" si="128"/>
        <v>0</v>
      </c>
      <c r="X450" s="79">
        <f t="shared" si="129"/>
        <v>0</v>
      </c>
      <c r="Z450" s="205">
        <f>IFERROR(VLOOKUP(A450,'[1]КС-2 (3)'!$B$35:$H$105,5,0),0)</f>
        <v>0</v>
      </c>
      <c r="AA450" s="204">
        <f t="shared" si="145"/>
        <v>0</v>
      </c>
    </row>
    <row r="451" spans="1:27" ht="27.6" x14ac:dyDescent="0.3">
      <c r="A451" s="15" t="s">
        <v>420</v>
      </c>
      <c r="B451" s="4" t="s">
        <v>155</v>
      </c>
      <c r="C451" s="13" t="s">
        <v>2</v>
      </c>
      <c r="D451" s="136">
        <v>6</v>
      </c>
      <c r="E451" s="149"/>
      <c r="F451" s="65">
        <f t="shared" si="170"/>
        <v>6</v>
      </c>
      <c r="G451" s="111">
        <v>1</v>
      </c>
      <c r="H451" s="66">
        <f t="shared" si="171"/>
        <v>6</v>
      </c>
      <c r="I451" s="36"/>
      <c r="J451" s="153">
        <f t="shared" si="172"/>
        <v>6</v>
      </c>
      <c r="K451" s="164">
        <v>6</v>
      </c>
      <c r="L451" s="75">
        <f t="shared" si="124"/>
        <v>6</v>
      </c>
      <c r="M451" s="164"/>
      <c r="N451" s="75">
        <f t="shared" si="125"/>
        <v>0</v>
      </c>
      <c r="O451" s="164"/>
      <c r="P451" s="75">
        <f t="shared" si="173"/>
        <v>0</v>
      </c>
      <c r="Q451" s="164"/>
      <c r="R451" s="75">
        <f t="shared" si="174"/>
        <v>0</v>
      </c>
      <c r="S451" s="225"/>
      <c r="T451" s="75">
        <f t="shared" si="174"/>
        <v>0</v>
      </c>
      <c r="U451" s="76">
        <f t="shared" si="136"/>
        <v>6</v>
      </c>
      <c r="V451" s="77">
        <f t="shared" si="137"/>
        <v>6</v>
      </c>
      <c r="W451" s="78">
        <f t="shared" si="128"/>
        <v>0</v>
      </c>
      <c r="X451" s="79">
        <f t="shared" si="129"/>
        <v>0</v>
      </c>
      <c r="Z451" s="205">
        <f>IFERROR(VLOOKUP(A451,'[1]КС-2 (3)'!$B$35:$H$105,5,0),0)</f>
        <v>0</v>
      </c>
      <c r="AA451" s="204">
        <f t="shared" si="145"/>
        <v>0</v>
      </c>
    </row>
    <row r="452" spans="1:27" ht="27.6" x14ac:dyDescent="0.3">
      <c r="A452" s="15" t="s">
        <v>421</v>
      </c>
      <c r="B452" s="5" t="s">
        <v>156</v>
      </c>
      <c r="C452" s="13" t="s">
        <v>2</v>
      </c>
      <c r="D452" s="136">
        <v>3</v>
      </c>
      <c r="E452" s="149"/>
      <c r="F452" s="65">
        <f t="shared" si="170"/>
        <v>3</v>
      </c>
      <c r="G452" s="111">
        <v>1</v>
      </c>
      <c r="H452" s="66">
        <f t="shared" si="171"/>
        <v>3</v>
      </c>
      <c r="I452" s="36">
        <v>29044</v>
      </c>
      <c r="J452" s="153">
        <f t="shared" si="172"/>
        <v>-29041</v>
      </c>
      <c r="K452" s="164">
        <v>3</v>
      </c>
      <c r="L452" s="75">
        <f t="shared" si="124"/>
        <v>3</v>
      </c>
      <c r="M452" s="164"/>
      <c r="N452" s="75">
        <f t="shared" si="125"/>
        <v>0</v>
      </c>
      <c r="O452" s="164"/>
      <c r="P452" s="75">
        <f t="shared" si="173"/>
        <v>0</v>
      </c>
      <c r="Q452" s="164"/>
      <c r="R452" s="75">
        <f t="shared" si="174"/>
        <v>0</v>
      </c>
      <c r="S452" s="225"/>
      <c r="T452" s="75">
        <f t="shared" si="174"/>
        <v>0</v>
      </c>
      <c r="U452" s="76">
        <f t="shared" si="136"/>
        <v>3</v>
      </c>
      <c r="V452" s="77">
        <f t="shared" si="137"/>
        <v>3</v>
      </c>
      <c r="W452" s="78">
        <f t="shared" si="128"/>
        <v>0</v>
      </c>
      <c r="X452" s="79">
        <f t="shared" si="129"/>
        <v>0</v>
      </c>
      <c r="Z452" s="205">
        <f>IFERROR(VLOOKUP(A452,'[1]КС-2 (3)'!$B$35:$H$105,5,0),0)</f>
        <v>0</v>
      </c>
      <c r="AA452" s="204">
        <f t="shared" si="145"/>
        <v>0</v>
      </c>
    </row>
    <row r="453" spans="1:27" ht="27.6" x14ac:dyDescent="0.3">
      <c r="A453" s="15" t="s">
        <v>422</v>
      </c>
      <c r="B453" s="5" t="s">
        <v>157</v>
      </c>
      <c r="C453" s="13" t="s">
        <v>2</v>
      </c>
      <c r="D453" s="133">
        <v>1</v>
      </c>
      <c r="E453" s="145"/>
      <c r="F453" s="65">
        <f t="shared" si="170"/>
        <v>1</v>
      </c>
      <c r="G453" s="111">
        <v>1</v>
      </c>
      <c r="H453" s="66">
        <f t="shared" si="171"/>
        <v>1</v>
      </c>
      <c r="I453" s="36">
        <v>4921</v>
      </c>
      <c r="J453" s="153">
        <f t="shared" si="172"/>
        <v>-4920</v>
      </c>
      <c r="K453" s="164">
        <v>1</v>
      </c>
      <c r="L453" s="75">
        <f t="shared" si="124"/>
        <v>1</v>
      </c>
      <c r="M453" s="164"/>
      <c r="N453" s="75">
        <f t="shared" si="125"/>
        <v>0</v>
      </c>
      <c r="O453" s="164"/>
      <c r="P453" s="75">
        <f t="shared" si="173"/>
        <v>0</v>
      </c>
      <c r="Q453" s="164"/>
      <c r="R453" s="75">
        <f t="shared" si="174"/>
        <v>0</v>
      </c>
      <c r="S453" s="225"/>
      <c r="T453" s="75">
        <f t="shared" si="174"/>
        <v>0</v>
      </c>
      <c r="U453" s="76">
        <f t="shared" si="136"/>
        <v>1</v>
      </c>
      <c r="V453" s="77">
        <f t="shared" si="137"/>
        <v>1</v>
      </c>
      <c r="W453" s="78">
        <f t="shared" si="128"/>
        <v>0</v>
      </c>
      <c r="X453" s="79">
        <f t="shared" si="129"/>
        <v>0</v>
      </c>
      <c r="Z453" s="205">
        <f>IFERROR(VLOOKUP(A453,'[1]КС-2 (3)'!$B$35:$H$105,5,0),0)</f>
        <v>0</v>
      </c>
      <c r="AA453" s="204">
        <f t="shared" si="145"/>
        <v>0</v>
      </c>
    </row>
    <row r="454" spans="1:27" ht="27.6" x14ac:dyDescent="0.3">
      <c r="A454" s="15" t="s">
        <v>423</v>
      </c>
      <c r="B454" s="5" t="s">
        <v>158</v>
      </c>
      <c r="C454" s="13" t="s">
        <v>2</v>
      </c>
      <c r="D454" s="133">
        <v>1</v>
      </c>
      <c r="E454" s="145"/>
      <c r="F454" s="65">
        <f t="shared" si="170"/>
        <v>1</v>
      </c>
      <c r="G454" s="111">
        <v>1</v>
      </c>
      <c r="H454" s="66">
        <f t="shared" si="171"/>
        <v>1</v>
      </c>
      <c r="I454" s="36">
        <v>4558</v>
      </c>
      <c r="J454" s="153">
        <f t="shared" si="172"/>
        <v>-4557</v>
      </c>
      <c r="K454" s="164">
        <v>1</v>
      </c>
      <c r="L454" s="75">
        <f t="shared" si="124"/>
        <v>1</v>
      </c>
      <c r="M454" s="164"/>
      <c r="N454" s="75">
        <f t="shared" si="125"/>
        <v>0</v>
      </c>
      <c r="O454" s="164"/>
      <c r="P454" s="75">
        <f t="shared" si="173"/>
        <v>0</v>
      </c>
      <c r="Q454" s="164"/>
      <c r="R454" s="75">
        <f t="shared" si="174"/>
        <v>0</v>
      </c>
      <c r="S454" s="225"/>
      <c r="T454" s="75">
        <f t="shared" si="174"/>
        <v>0</v>
      </c>
      <c r="U454" s="76">
        <f t="shared" si="136"/>
        <v>1</v>
      </c>
      <c r="V454" s="77">
        <f t="shared" si="137"/>
        <v>1</v>
      </c>
      <c r="W454" s="78">
        <f t="shared" si="128"/>
        <v>0</v>
      </c>
      <c r="X454" s="79">
        <f t="shared" si="129"/>
        <v>0</v>
      </c>
      <c r="Z454" s="205">
        <f>IFERROR(VLOOKUP(A454,'[1]КС-2 (3)'!$B$35:$H$105,5,0),0)</f>
        <v>0</v>
      </c>
      <c r="AA454" s="204">
        <f t="shared" si="145"/>
        <v>0</v>
      </c>
    </row>
    <row r="455" spans="1:27" ht="27.6" x14ac:dyDescent="0.3">
      <c r="A455" s="15" t="s">
        <v>424</v>
      </c>
      <c r="B455" s="5" t="s">
        <v>162</v>
      </c>
      <c r="C455" s="13" t="s">
        <v>2</v>
      </c>
      <c r="D455" s="133">
        <v>1</v>
      </c>
      <c r="E455" s="145"/>
      <c r="F455" s="65">
        <f t="shared" si="170"/>
        <v>1</v>
      </c>
      <c r="G455" s="111">
        <v>1</v>
      </c>
      <c r="H455" s="66">
        <f t="shared" si="171"/>
        <v>1</v>
      </c>
      <c r="I455" s="36">
        <v>2711</v>
      </c>
      <c r="J455" s="153">
        <f t="shared" si="172"/>
        <v>-2710</v>
      </c>
      <c r="K455" s="164"/>
      <c r="L455" s="75">
        <f t="shared" si="124"/>
        <v>0</v>
      </c>
      <c r="M455" s="164"/>
      <c r="N455" s="75">
        <f t="shared" si="125"/>
        <v>0</v>
      </c>
      <c r="O455" s="164"/>
      <c r="P455" s="75">
        <f t="shared" si="173"/>
        <v>0</v>
      </c>
      <c r="Q455" s="164"/>
      <c r="R455" s="75">
        <f t="shared" si="174"/>
        <v>0</v>
      </c>
      <c r="S455" s="225"/>
      <c r="T455" s="75">
        <f t="shared" si="174"/>
        <v>0</v>
      </c>
      <c r="U455" s="76">
        <f t="shared" si="136"/>
        <v>0</v>
      </c>
      <c r="V455" s="77">
        <f t="shared" si="137"/>
        <v>0</v>
      </c>
      <c r="W455" s="78">
        <f t="shared" si="128"/>
        <v>1</v>
      </c>
      <c r="X455" s="79">
        <f t="shared" si="129"/>
        <v>1</v>
      </c>
      <c r="Z455" s="205">
        <f>IFERROR(VLOOKUP(A455,'[1]КС-2 (3)'!$B$35:$H$105,5,0),0)</f>
        <v>0</v>
      </c>
      <c r="AA455" s="204">
        <f t="shared" si="145"/>
        <v>0</v>
      </c>
    </row>
    <row r="456" spans="1:27" x14ac:dyDescent="0.3">
      <c r="A456" s="19"/>
      <c r="B456" s="28" t="s">
        <v>501</v>
      </c>
      <c r="C456" s="45" t="s">
        <v>15</v>
      </c>
      <c r="D456" s="126"/>
      <c r="E456" s="148"/>
      <c r="F456" s="124"/>
      <c r="G456" s="111"/>
      <c r="H456" s="66">
        <f>SUM(H448:H455)</f>
        <v>18</v>
      </c>
      <c r="I456" s="37">
        <v>1229858</v>
      </c>
      <c r="J456" s="24"/>
      <c r="K456" s="164"/>
      <c r="L456" s="66">
        <f>SUM(L448:L455)</f>
        <v>17</v>
      </c>
      <c r="M456" s="164"/>
      <c r="N456" s="66">
        <f>SUM(N448:N455)</f>
        <v>0</v>
      </c>
      <c r="O456" s="164"/>
      <c r="P456" s="66">
        <f>SUM(P448:P455)</f>
        <v>0</v>
      </c>
      <c r="Q456" s="164"/>
      <c r="R456" s="66">
        <f>SUM(R448:R455)</f>
        <v>0</v>
      </c>
      <c r="S456" s="226"/>
      <c r="T456" s="66">
        <f>SUM(T448:T455)</f>
        <v>0</v>
      </c>
      <c r="U456" s="76">
        <f t="shared" si="136"/>
        <v>0</v>
      </c>
      <c r="V456" s="174">
        <f t="shared" si="137"/>
        <v>17</v>
      </c>
      <c r="W456" s="176"/>
      <c r="X456" s="176">
        <f t="shared" si="129"/>
        <v>1</v>
      </c>
      <c r="Z456" s="205">
        <f>IFERROR(VLOOKUP(A456,'[1]КС-2 (3)'!$B$35:$H$105,5,0),0)</f>
        <v>0</v>
      </c>
      <c r="AA456" s="204">
        <f t="shared" si="145"/>
        <v>0</v>
      </c>
    </row>
    <row r="457" spans="1:27" x14ac:dyDescent="0.3">
      <c r="A457" s="67"/>
      <c r="B457" s="68" t="s">
        <v>514</v>
      </c>
      <c r="C457" s="69"/>
      <c r="D457" s="70"/>
      <c r="E457" s="71"/>
      <c r="F457" s="65"/>
      <c r="G457" s="72"/>
      <c r="H457" s="66">
        <f>H456*0.745</f>
        <v>13</v>
      </c>
      <c r="I457" s="73"/>
      <c r="J457" s="69"/>
      <c r="K457" s="164"/>
      <c r="L457" s="66">
        <f>L456*0.745</f>
        <v>13</v>
      </c>
      <c r="M457" s="164"/>
      <c r="N457" s="66">
        <f>N456*0.745</f>
        <v>0</v>
      </c>
      <c r="O457" s="164"/>
      <c r="P457" s="66">
        <f>P456*0.745</f>
        <v>0</v>
      </c>
      <c r="Q457" s="164"/>
      <c r="R457" s="66">
        <f>R456*0.745</f>
        <v>0</v>
      </c>
      <c r="S457" s="226"/>
      <c r="T457" s="66">
        <f>T456*0.745</f>
        <v>0</v>
      </c>
      <c r="U457" s="76">
        <f t="shared" si="136"/>
        <v>0</v>
      </c>
      <c r="V457" s="174">
        <f t="shared" si="137"/>
        <v>13</v>
      </c>
      <c r="W457" s="176"/>
      <c r="X457" s="176">
        <f t="shared" ref="X457:X460" si="175">H457-V457</f>
        <v>0</v>
      </c>
      <c r="Z457" s="205">
        <f>IFERROR(VLOOKUP(A457,'[1]КС-2 (3)'!$B$35:$H$105,5,0),0)</f>
        <v>0</v>
      </c>
      <c r="AA457" s="204">
        <f t="shared" si="145"/>
        <v>0</v>
      </c>
    </row>
    <row r="458" spans="1:27" x14ac:dyDescent="0.3">
      <c r="A458" s="67"/>
      <c r="B458" s="68" t="s">
        <v>519</v>
      </c>
      <c r="C458" s="11" t="s">
        <v>15</v>
      </c>
      <c r="D458" s="80"/>
      <c r="E458" s="81"/>
      <c r="F458" s="80"/>
      <c r="G458" s="82"/>
      <c r="H458" s="83">
        <f>H457</f>
        <v>13</v>
      </c>
      <c r="I458" s="84"/>
      <c r="J458" s="84">
        <v>916244</v>
      </c>
      <c r="K458" s="165"/>
      <c r="L458" s="83">
        <f>L457</f>
        <v>13</v>
      </c>
      <c r="M458" s="165"/>
      <c r="N458" s="83">
        <f>N457</f>
        <v>0</v>
      </c>
      <c r="O458" s="165"/>
      <c r="P458" s="83">
        <f>P457</f>
        <v>0</v>
      </c>
      <c r="Q458" s="165"/>
      <c r="R458" s="83">
        <f>R457</f>
        <v>0</v>
      </c>
      <c r="S458" s="227"/>
      <c r="T458" s="83">
        <f>T457</f>
        <v>0</v>
      </c>
      <c r="U458" s="85">
        <f t="shared" ref="U458:U521" si="176">K458+M458+O458+Q458+S458</f>
        <v>0</v>
      </c>
      <c r="V458" s="175">
        <f t="shared" ref="V458:V521" si="177">L458+N458+P458+R458+T458</f>
        <v>13</v>
      </c>
      <c r="W458" s="177"/>
      <c r="X458" s="177">
        <f t="shared" si="175"/>
        <v>0</v>
      </c>
      <c r="Z458" s="205">
        <f>IFERROR(VLOOKUP(A458,'[1]КС-2 (3)'!$B$35:$H$105,5,0),0)</f>
        <v>0</v>
      </c>
      <c r="AA458" s="204">
        <f t="shared" si="145"/>
        <v>0</v>
      </c>
    </row>
    <row r="459" spans="1:27" x14ac:dyDescent="0.3">
      <c r="A459" s="67"/>
      <c r="B459" s="87" t="s">
        <v>520</v>
      </c>
      <c r="C459" s="11"/>
      <c r="D459" s="80"/>
      <c r="E459" s="81"/>
      <c r="F459" s="80"/>
      <c r="G459" s="82"/>
      <c r="H459" s="156">
        <f>H458*20/120</f>
        <v>2.17</v>
      </c>
      <c r="I459" s="84"/>
      <c r="J459" s="69"/>
      <c r="K459" s="165"/>
      <c r="L459" s="156">
        <f>L458*20/120</f>
        <v>2.17</v>
      </c>
      <c r="M459" s="165"/>
      <c r="N459" s="156">
        <f>N458*20/120</f>
        <v>0</v>
      </c>
      <c r="O459" s="165"/>
      <c r="P459" s="156">
        <f>P458*20/120</f>
        <v>0</v>
      </c>
      <c r="Q459" s="165"/>
      <c r="R459" s="156">
        <f>R458*20/120</f>
        <v>0</v>
      </c>
      <c r="S459" s="227"/>
      <c r="T459" s="156">
        <f>T458*20/120</f>
        <v>0</v>
      </c>
      <c r="U459" s="85">
        <f t="shared" si="176"/>
        <v>0</v>
      </c>
      <c r="V459" s="175">
        <f t="shared" si="177"/>
        <v>2.17</v>
      </c>
      <c r="W459" s="177"/>
      <c r="X459" s="177">
        <f t="shared" si="175"/>
        <v>0</v>
      </c>
      <c r="Z459" s="205">
        <f>IFERROR(VLOOKUP(A459,'[1]КС-2 (3)'!$B$35:$H$105,5,0),0)</f>
        <v>0</v>
      </c>
      <c r="AA459" s="204">
        <f t="shared" si="145"/>
        <v>0</v>
      </c>
    </row>
    <row r="460" spans="1:27" x14ac:dyDescent="0.3">
      <c r="A460" s="67"/>
      <c r="B460" s="87" t="s">
        <v>529</v>
      </c>
      <c r="C460" s="197"/>
      <c r="D460" s="198"/>
      <c r="E460" s="199"/>
      <c r="F460" s="198"/>
      <c r="G460" s="200"/>
      <c r="H460" s="212">
        <v>1</v>
      </c>
      <c r="I460" s="84"/>
      <c r="J460" s="69"/>
      <c r="K460" s="165"/>
      <c r="L460" s="207">
        <f>L458/H458</f>
        <v>1</v>
      </c>
      <c r="M460" s="165"/>
      <c r="N460" s="207">
        <f>N458/H458</f>
        <v>0</v>
      </c>
      <c r="O460" s="214"/>
      <c r="P460" s="207">
        <f>P458/H458</f>
        <v>0</v>
      </c>
      <c r="Q460" s="214"/>
      <c r="R460" s="207">
        <f>R458/J458</f>
        <v>0</v>
      </c>
      <c r="S460" s="228"/>
      <c r="T460" s="207">
        <f>T458/H458</f>
        <v>0</v>
      </c>
      <c r="U460" s="85">
        <f t="shared" si="176"/>
        <v>0</v>
      </c>
      <c r="V460" s="210">
        <f t="shared" si="177"/>
        <v>1</v>
      </c>
      <c r="W460" s="211"/>
      <c r="X460" s="210">
        <f t="shared" si="175"/>
        <v>0</v>
      </c>
      <c r="Z460" s="205">
        <f>IFERROR(VLOOKUP(A460,'[1]КС-2 (3)'!$B$35:$H$105,5,0),0)</f>
        <v>0</v>
      </c>
      <c r="AA460" s="204">
        <f t="shared" si="145"/>
        <v>0</v>
      </c>
    </row>
    <row r="461" spans="1:27" ht="55.2" x14ac:dyDescent="0.3">
      <c r="A461" s="19"/>
      <c r="B461" s="58" t="s">
        <v>478</v>
      </c>
      <c r="C461" s="52" t="s">
        <v>456</v>
      </c>
      <c r="D461" s="119">
        <v>1</v>
      </c>
      <c r="E461" s="139"/>
      <c r="F461" s="119"/>
      <c r="G461" s="114"/>
      <c r="H461" s="105"/>
      <c r="I461" s="56">
        <v>420000</v>
      </c>
      <c r="J461" s="27"/>
      <c r="K461" s="164"/>
      <c r="L461" s="202"/>
      <c r="M461" s="164"/>
      <c r="N461" s="75"/>
      <c r="O461" s="164"/>
      <c r="P461" s="75"/>
      <c r="Q461" s="164"/>
      <c r="R461" s="75"/>
      <c r="S461" s="225"/>
      <c r="T461" s="75"/>
      <c r="U461" s="76">
        <f t="shared" si="176"/>
        <v>0</v>
      </c>
      <c r="V461" s="77">
        <f t="shared" si="177"/>
        <v>0</v>
      </c>
      <c r="W461" s="78"/>
      <c r="X461" s="79"/>
      <c r="Z461" s="205">
        <f>IFERROR(VLOOKUP(A461,'[1]КС-2 (3)'!$B$35:$H$105,5,0),0)</f>
        <v>0</v>
      </c>
      <c r="AA461" s="204">
        <f t="shared" si="145"/>
        <v>0</v>
      </c>
    </row>
    <row r="462" spans="1:27" ht="27.6" x14ac:dyDescent="0.3">
      <c r="A462" s="19"/>
      <c r="B462" s="44" t="s">
        <v>8</v>
      </c>
      <c r="C462" s="11"/>
      <c r="D462" s="126"/>
      <c r="E462" s="148"/>
      <c r="F462" s="124"/>
      <c r="G462" s="111"/>
      <c r="H462" s="104"/>
      <c r="I462" s="36"/>
      <c r="J462" s="27"/>
      <c r="K462" s="164"/>
      <c r="L462" s="75"/>
      <c r="M462" s="164"/>
      <c r="N462" s="75"/>
      <c r="O462" s="164"/>
      <c r="P462" s="75"/>
      <c r="Q462" s="164"/>
      <c r="R462" s="75"/>
      <c r="S462" s="225"/>
      <c r="T462" s="75"/>
      <c r="U462" s="76">
        <f t="shared" si="176"/>
        <v>0</v>
      </c>
      <c r="V462" s="77">
        <f t="shared" si="177"/>
        <v>0</v>
      </c>
      <c r="W462" s="78"/>
      <c r="X462" s="79"/>
      <c r="Z462" s="205">
        <f>IFERROR(VLOOKUP(A462,'[1]КС-2 (3)'!$B$35:$H$105,5,0),0)</f>
        <v>0</v>
      </c>
      <c r="AA462" s="204">
        <f t="shared" si="145"/>
        <v>0</v>
      </c>
    </row>
    <row r="463" spans="1:27" ht="96.6" x14ac:dyDescent="0.3">
      <c r="A463" s="12">
        <v>308</v>
      </c>
      <c r="B463" s="4" t="s">
        <v>450</v>
      </c>
      <c r="C463" s="13" t="s">
        <v>2</v>
      </c>
      <c r="D463" s="136">
        <v>1</v>
      </c>
      <c r="E463" s="149"/>
      <c r="F463" s="65">
        <f t="shared" ref="F463:F469" si="178">D463+E463</f>
        <v>1</v>
      </c>
      <c r="G463" s="111">
        <v>1</v>
      </c>
      <c r="H463" s="66">
        <f t="shared" ref="H463:H469" si="179">ROUND(F463*G463,0)</f>
        <v>1</v>
      </c>
      <c r="I463" s="36">
        <v>379618</v>
      </c>
      <c r="J463" s="153">
        <f t="shared" ref="J463:J469" si="180">H463-I463</f>
        <v>-379617</v>
      </c>
      <c r="K463" s="164">
        <v>1</v>
      </c>
      <c r="L463" s="75">
        <f t="shared" si="124"/>
        <v>1</v>
      </c>
      <c r="M463" s="164"/>
      <c r="N463" s="75">
        <f t="shared" si="125"/>
        <v>0</v>
      </c>
      <c r="O463" s="164"/>
      <c r="P463" s="75">
        <f t="shared" ref="P463:P469" si="181">ROUND(O463*$G463,0)</f>
        <v>0</v>
      </c>
      <c r="Q463" s="164"/>
      <c r="R463" s="75">
        <f t="shared" ref="R463:T469" si="182">ROUND(Q463*$G463,0)</f>
        <v>0</v>
      </c>
      <c r="S463" s="225"/>
      <c r="T463" s="75">
        <f t="shared" si="182"/>
        <v>0</v>
      </c>
      <c r="U463" s="76">
        <f t="shared" si="176"/>
        <v>1</v>
      </c>
      <c r="V463" s="77">
        <f t="shared" si="177"/>
        <v>1</v>
      </c>
      <c r="W463" s="78">
        <f t="shared" si="128"/>
        <v>0</v>
      </c>
      <c r="X463" s="79">
        <f t="shared" si="129"/>
        <v>0</v>
      </c>
      <c r="Z463" s="205">
        <f>IFERROR(VLOOKUP(A463,'[1]КС-2 (3)'!$B$35:$H$105,5,0),0)</f>
        <v>0</v>
      </c>
      <c r="AA463" s="204">
        <f t="shared" si="145"/>
        <v>0</v>
      </c>
    </row>
    <row r="464" spans="1:27" ht="55.2" x14ac:dyDescent="0.3">
      <c r="A464" s="12">
        <v>309</v>
      </c>
      <c r="B464" s="6" t="s">
        <v>451</v>
      </c>
      <c r="C464" s="2" t="s">
        <v>3</v>
      </c>
      <c r="D464" s="137">
        <v>0.05</v>
      </c>
      <c r="E464" s="150"/>
      <c r="F464" s="65">
        <f t="shared" si="178"/>
        <v>0.05</v>
      </c>
      <c r="G464" s="111">
        <v>1</v>
      </c>
      <c r="H464" s="66">
        <f t="shared" si="179"/>
        <v>0</v>
      </c>
      <c r="I464" s="36">
        <v>118</v>
      </c>
      <c r="J464" s="153">
        <f t="shared" si="180"/>
        <v>-118</v>
      </c>
      <c r="K464" s="164">
        <v>0.05</v>
      </c>
      <c r="L464" s="75">
        <f t="shared" si="124"/>
        <v>0</v>
      </c>
      <c r="M464" s="164"/>
      <c r="N464" s="75">
        <f t="shared" si="125"/>
        <v>0</v>
      </c>
      <c r="O464" s="164"/>
      <c r="P464" s="75">
        <f t="shared" si="181"/>
        <v>0</v>
      </c>
      <c r="Q464" s="164"/>
      <c r="R464" s="75">
        <f t="shared" si="182"/>
        <v>0</v>
      </c>
      <c r="S464" s="225"/>
      <c r="T464" s="75">
        <f t="shared" si="182"/>
        <v>0</v>
      </c>
      <c r="U464" s="76">
        <f t="shared" si="176"/>
        <v>0.05</v>
      </c>
      <c r="V464" s="77">
        <f t="shared" si="177"/>
        <v>0</v>
      </c>
      <c r="W464" s="78">
        <f t="shared" si="128"/>
        <v>0</v>
      </c>
      <c r="X464" s="79">
        <f t="shared" si="129"/>
        <v>0</v>
      </c>
      <c r="Z464" s="205">
        <f>IFERROR(VLOOKUP(A464,'[1]КС-2 (3)'!$B$35:$H$105,5,0),0)</f>
        <v>0</v>
      </c>
      <c r="AA464" s="204">
        <f t="shared" si="145"/>
        <v>0</v>
      </c>
    </row>
    <row r="465" spans="1:27" ht="27.6" x14ac:dyDescent="0.3">
      <c r="A465" s="12">
        <v>310</v>
      </c>
      <c r="B465" s="4" t="s">
        <v>154</v>
      </c>
      <c r="C465" s="13" t="s">
        <v>2</v>
      </c>
      <c r="D465" s="136">
        <v>1</v>
      </c>
      <c r="E465" s="149"/>
      <c r="F465" s="65">
        <f t="shared" si="178"/>
        <v>1</v>
      </c>
      <c r="G465" s="111">
        <v>1</v>
      </c>
      <c r="H465" s="66">
        <f t="shared" si="179"/>
        <v>1</v>
      </c>
      <c r="I465" s="36">
        <v>25301</v>
      </c>
      <c r="J465" s="153">
        <f t="shared" si="180"/>
        <v>-25300</v>
      </c>
      <c r="K465" s="164">
        <v>1</v>
      </c>
      <c r="L465" s="75">
        <f t="shared" si="124"/>
        <v>1</v>
      </c>
      <c r="M465" s="164"/>
      <c r="N465" s="75">
        <f t="shared" si="125"/>
        <v>0</v>
      </c>
      <c r="O465" s="164"/>
      <c r="P465" s="75">
        <f t="shared" si="181"/>
        <v>0</v>
      </c>
      <c r="Q465" s="164"/>
      <c r="R465" s="75">
        <f t="shared" si="182"/>
        <v>0</v>
      </c>
      <c r="S465" s="225"/>
      <c r="T465" s="75">
        <f t="shared" si="182"/>
        <v>0</v>
      </c>
      <c r="U465" s="76">
        <f t="shared" si="176"/>
        <v>1</v>
      </c>
      <c r="V465" s="77">
        <f t="shared" si="177"/>
        <v>1</v>
      </c>
      <c r="W465" s="78">
        <f t="shared" si="128"/>
        <v>0</v>
      </c>
      <c r="X465" s="79">
        <f t="shared" si="129"/>
        <v>0</v>
      </c>
      <c r="Z465" s="205">
        <f>IFERROR(VLOOKUP(A465,'[1]КС-2 (3)'!$B$35:$H$105,5,0),0)</f>
        <v>0</v>
      </c>
      <c r="AA465" s="204">
        <f t="shared" si="145"/>
        <v>0</v>
      </c>
    </row>
    <row r="466" spans="1:27" ht="27.6" x14ac:dyDescent="0.3">
      <c r="A466" s="12">
        <v>311</v>
      </c>
      <c r="B466" s="4" t="s">
        <v>155</v>
      </c>
      <c r="C466" s="13" t="s">
        <v>2</v>
      </c>
      <c r="D466" s="136">
        <v>1</v>
      </c>
      <c r="E466" s="149"/>
      <c r="F466" s="65">
        <f t="shared" si="178"/>
        <v>1</v>
      </c>
      <c r="G466" s="111">
        <v>1</v>
      </c>
      <c r="H466" s="66">
        <f t="shared" si="179"/>
        <v>1</v>
      </c>
      <c r="I466" s="36"/>
      <c r="J466" s="153">
        <f t="shared" si="180"/>
        <v>1</v>
      </c>
      <c r="K466" s="164">
        <v>1</v>
      </c>
      <c r="L466" s="75"/>
      <c r="M466" s="164"/>
      <c r="N466" s="75">
        <f t="shared" si="125"/>
        <v>0</v>
      </c>
      <c r="O466" s="164"/>
      <c r="P466" s="75">
        <f t="shared" si="181"/>
        <v>0</v>
      </c>
      <c r="Q466" s="164"/>
      <c r="R466" s="75">
        <f t="shared" si="182"/>
        <v>0</v>
      </c>
      <c r="S466" s="225"/>
      <c r="T466" s="75">
        <f t="shared" si="182"/>
        <v>0</v>
      </c>
      <c r="U466" s="76">
        <f t="shared" si="176"/>
        <v>1</v>
      </c>
      <c r="V466" s="77">
        <f t="shared" si="177"/>
        <v>0</v>
      </c>
      <c r="W466" s="78">
        <f t="shared" si="128"/>
        <v>0</v>
      </c>
      <c r="X466" s="79">
        <f t="shared" si="129"/>
        <v>1</v>
      </c>
      <c r="Z466" s="205">
        <f>IFERROR(VLOOKUP(A466,'[1]КС-2 (3)'!$B$35:$H$105,5,0),0)</f>
        <v>0</v>
      </c>
      <c r="AA466" s="204">
        <f t="shared" si="145"/>
        <v>0</v>
      </c>
    </row>
    <row r="467" spans="1:27" ht="27.6" x14ac:dyDescent="0.3">
      <c r="A467" s="12">
        <v>312</v>
      </c>
      <c r="B467" s="5" t="s">
        <v>159</v>
      </c>
      <c r="C467" s="13" t="s">
        <v>2</v>
      </c>
      <c r="D467" s="136">
        <v>2</v>
      </c>
      <c r="E467" s="149"/>
      <c r="F467" s="65">
        <f t="shared" si="178"/>
        <v>2</v>
      </c>
      <c r="G467" s="111">
        <v>1</v>
      </c>
      <c r="H467" s="66">
        <f t="shared" si="179"/>
        <v>2</v>
      </c>
      <c r="I467" s="36">
        <v>8638</v>
      </c>
      <c r="J467" s="153">
        <f t="shared" si="180"/>
        <v>-8636</v>
      </c>
      <c r="K467" s="164">
        <v>2</v>
      </c>
      <c r="L467" s="75">
        <f t="shared" si="124"/>
        <v>2</v>
      </c>
      <c r="M467" s="164"/>
      <c r="N467" s="75">
        <f t="shared" si="125"/>
        <v>0</v>
      </c>
      <c r="O467" s="164"/>
      <c r="P467" s="75">
        <f t="shared" si="181"/>
        <v>0</v>
      </c>
      <c r="Q467" s="164"/>
      <c r="R467" s="75">
        <f t="shared" si="182"/>
        <v>0</v>
      </c>
      <c r="S467" s="225"/>
      <c r="T467" s="75">
        <f t="shared" si="182"/>
        <v>0</v>
      </c>
      <c r="U467" s="76">
        <f t="shared" si="176"/>
        <v>2</v>
      </c>
      <c r="V467" s="77">
        <f t="shared" si="177"/>
        <v>2</v>
      </c>
      <c r="W467" s="78">
        <f t="shared" si="128"/>
        <v>0</v>
      </c>
      <c r="X467" s="79">
        <f t="shared" si="129"/>
        <v>0</v>
      </c>
      <c r="Z467" s="205">
        <f>IFERROR(VLOOKUP(A467,'[1]КС-2 (3)'!$B$35:$H$105,5,0),0)</f>
        <v>0</v>
      </c>
      <c r="AA467" s="204">
        <f t="shared" si="145"/>
        <v>0</v>
      </c>
    </row>
    <row r="468" spans="1:27" ht="27.6" x14ac:dyDescent="0.3">
      <c r="A468" s="12">
        <v>313</v>
      </c>
      <c r="B468" s="5" t="s">
        <v>160</v>
      </c>
      <c r="C468" s="13" t="s">
        <v>2</v>
      </c>
      <c r="D468" s="136">
        <v>1</v>
      </c>
      <c r="E468" s="149"/>
      <c r="F468" s="65">
        <f t="shared" si="178"/>
        <v>1</v>
      </c>
      <c r="G468" s="111">
        <v>1</v>
      </c>
      <c r="H468" s="66">
        <f t="shared" si="179"/>
        <v>1</v>
      </c>
      <c r="I468" s="36">
        <v>3755</v>
      </c>
      <c r="J468" s="153">
        <f t="shared" si="180"/>
        <v>-3754</v>
      </c>
      <c r="K468" s="164">
        <v>1</v>
      </c>
      <c r="L468" s="75">
        <f t="shared" si="124"/>
        <v>1</v>
      </c>
      <c r="M468" s="164"/>
      <c r="N468" s="75">
        <f t="shared" si="125"/>
        <v>0</v>
      </c>
      <c r="O468" s="164"/>
      <c r="P468" s="75">
        <f t="shared" si="181"/>
        <v>0</v>
      </c>
      <c r="Q468" s="164"/>
      <c r="R468" s="75">
        <f t="shared" si="182"/>
        <v>0</v>
      </c>
      <c r="S468" s="225"/>
      <c r="T468" s="75">
        <f t="shared" si="182"/>
        <v>0</v>
      </c>
      <c r="U468" s="76">
        <f t="shared" si="176"/>
        <v>1</v>
      </c>
      <c r="V468" s="77">
        <f t="shared" si="177"/>
        <v>1</v>
      </c>
      <c r="W468" s="78">
        <f t="shared" si="128"/>
        <v>0</v>
      </c>
      <c r="X468" s="79">
        <f t="shared" si="129"/>
        <v>0</v>
      </c>
      <c r="Z468" s="205">
        <f>IFERROR(VLOOKUP(A468,'[1]КС-2 (3)'!$B$35:$H$105,5,0),0)</f>
        <v>0</v>
      </c>
      <c r="AA468" s="204">
        <f t="shared" si="145"/>
        <v>0</v>
      </c>
    </row>
    <row r="469" spans="1:27" ht="27.6" x14ac:dyDescent="0.3">
      <c r="A469" s="12">
        <v>314</v>
      </c>
      <c r="B469" s="5" t="s">
        <v>161</v>
      </c>
      <c r="C469" s="13" t="s">
        <v>2</v>
      </c>
      <c r="D469" s="136">
        <v>1</v>
      </c>
      <c r="E469" s="149"/>
      <c r="F469" s="65">
        <f t="shared" si="178"/>
        <v>1</v>
      </c>
      <c r="G469" s="111">
        <v>1</v>
      </c>
      <c r="H469" s="66">
        <f t="shared" si="179"/>
        <v>1</v>
      </c>
      <c r="I469" s="36">
        <v>2570</v>
      </c>
      <c r="J469" s="153">
        <f t="shared" si="180"/>
        <v>-2569</v>
      </c>
      <c r="K469" s="164">
        <v>1</v>
      </c>
      <c r="L469" s="75">
        <f t="shared" si="124"/>
        <v>1</v>
      </c>
      <c r="M469" s="164"/>
      <c r="N469" s="75">
        <f t="shared" si="125"/>
        <v>0</v>
      </c>
      <c r="O469" s="164"/>
      <c r="P469" s="75">
        <f t="shared" si="181"/>
        <v>0</v>
      </c>
      <c r="Q469" s="164"/>
      <c r="R469" s="75">
        <f t="shared" si="182"/>
        <v>0</v>
      </c>
      <c r="S469" s="225"/>
      <c r="T469" s="75">
        <f t="shared" si="182"/>
        <v>0</v>
      </c>
      <c r="U469" s="76">
        <f t="shared" si="176"/>
        <v>1</v>
      </c>
      <c r="V469" s="77">
        <f t="shared" si="177"/>
        <v>1</v>
      </c>
      <c r="W469" s="78">
        <f t="shared" si="128"/>
        <v>0</v>
      </c>
      <c r="X469" s="79">
        <f t="shared" si="129"/>
        <v>0</v>
      </c>
      <c r="Z469" s="205">
        <f>IFERROR(VLOOKUP(A469,'[1]КС-2 (3)'!$B$35:$H$105,5,0),0)</f>
        <v>0</v>
      </c>
      <c r="AA469" s="204">
        <f t="shared" si="145"/>
        <v>0</v>
      </c>
    </row>
    <row r="470" spans="1:27" ht="28.2" x14ac:dyDescent="0.3">
      <c r="A470" s="19"/>
      <c r="B470" s="42" t="s">
        <v>506</v>
      </c>
      <c r="C470" s="43" t="s">
        <v>15</v>
      </c>
      <c r="D470" s="126"/>
      <c r="E470" s="148"/>
      <c r="F470" s="124"/>
      <c r="G470" s="111"/>
      <c r="H470" s="66">
        <f>SUM(H463:H469)</f>
        <v>7</v>
      </c>
      <c r="I470" s="37">
        <v>420000</v>
      </c>
      <c r="J470" s="26"/>
      <c r="K470" s="164"/>
      <c r="L470" s="66">
        <f>SUM(L463:L469)</f>
        <v>6</v>
      </c>
      <c r="M470" s="164"/>
      <c r="N470" s="66">
        <f>SUM(N463:N469)</f>
        <v>0</v>
      </c>
      <c r="O470" s="164"/>
      <c r="P470" s="66">
        <f>SUM(P463:P469)</f>
        <v>0</v>
      </c>
      <c r="Q470" s="164"/>
      <c r="R470" s="66">
        <f>SUM(R463:R469)</f>
        <v>0</v>
      </c>
      <c r="S470" s="226"/>
      <c r="T470" s="66">
        <f>SUM(T463:T469)</f>
        <v>0</v>
      </c>
      <c r="U470" s="76">
        <f t="shared" si="176"/>
        <v>0</v>
      </c>
      <c r="V470" s="174">
        <f t="shared" si="177"/>
        <v>6</v>
      </c>
      <c r="W470" s="176"/>
      <c r="X470" s="176">
        <f t="shared" si="129"/>
        <v>1</v>
      </c>
      <c r="Z470" s="205">
        <f>IFERROR(VLOOKUP(A470,'[1]КС-2 (3)'!$B$35:$H$105,5,0),0)</f>
        <v>0</v>
      </c>
      <c r="AA470" s="204">
        <f t="shared" si="145"/>
        <v>0</v>
      </c>
    </row>
    <row r="471" spans="1:27" x14ac:dyDescent="0.3">
      <c r="A471" s="67"/>
      <c r="B471" s="68" t="s">
        <v>514</v>
      </c>
      <c r="C471" s="69"/>
      <c r="D471" s="70"/>
      <c r="E471" s="71"/>
      <c r="F471" s="65"/>
      <c r="G471" s="72"/>
      <c r="H471" s="66">
        <f>H470*0.745</f>
        <v>5</v>
      </c>
      <c r="I471" s="73"/>
      <c r="J471" s="69"/>
      <c r="K471" s="164"/>
      <c r="L471" s="66">
        <f>L470*0.745</f>
        <v>4</v>
      </c>
      <c r="M471" s="164"/>
      <c r="N471" s="66">
        <f>N470*0.745</f>
        <v>0</v>
      </c>
      <c r="O471" s="164"/>
      <c r="P471" s="66">
        <f>P470*0.745</f>
        <v>0</v>
      </c>
      <c r="Q471" s="164"/>
      <c r="R471" s="66">
        <f>R470*0.745</f>
        <v>0</v>
      </c>
      <c r="S471" s="226"/>
      <c r="T471" s="66">
        <f>T470*0.745</f>
        <v>0</v>
      </c>
      <c r="U471" s="76">
        <f t="shared" si="176"/>
        <v>0</v>
      </c>
      <c r="V471" s="174">
        <f t="shared" si="177"/>
        <v>4</v>
      </c>
      <c r="W471" s="176"/>
      <c r="X471" s="176">
        <f t="shared" si="129"/>
        <v>1</v>
      </c>
      <c r="Z471" s="205">
        <f>IFERROR(VLOOKUP(A471,'[1]КС-2 (3)'!$B$35:$H$105,5,0),0)</f>
        <v>0</v>
      </c>
      <c r="AA471" s="204">
        <f t="shared" si="145"/>
        <v>0</v>
      </c>
    </row>
    <row r="472" spans="1:27" x14ac:dyDescent="0.3">
      <c r="A472" s="67"/>
      <c r="B472" s="68" t="s">
        <v>519</v>
      </c>
      <c r="C472" s="11" t="s">
        <v>15</v>
      </c>
      <c r="D472" s="80"/>
      <c r="E472" s="81"/>
      <c r="F472" s="80"/>
      <c r="G472" s="82"/>
      <c r="H472" s="83">
        <f>H471</f>
        <v>5</v>
      </c>
      <c r="I472" s="84"/>
      <c r="J472" s="84">
        <v>312900</v>
      </c>
      <c r="K472" s="165"/>
      <c r="L472" s="83">
        <f>L471</f>
        <v>4</v>
      </c>
      <c r="M472" s="165"/>
      <c r="N472" s="83">
        <f>N471</f>
        <v>0</v>
      </c>
      <c r="O472" s="165"/>
      <c r="P472" s="83">
        <f>P471</f>
        <v>0</v>
      </c>
      <c r="Q472" s="165"/>
      <c r="R472" s="83">
        <f>R471</f>
        <v>0</v>
      </c>
      <c r="S472" s="227"/>
      <c r="T472" s="83">
        <f>T471</f>
        <v>0</v>
      </c>
      <c r="U472" s="85">
        <f t="shared" si="176"/>
        <v>0</v>
      </c>
      <c r="V472" s="175">
        <f t="shared" si="177"/>
        <v>4</v>
      </c>
      <c r="W472" s="177"/>
      <c r="X472" s="177">
        <f t="shared" si="129"/>
        <v>1</v>
      </c>
      <c r="Z472" s="205">
        <f>IFERROR(VLOOKUP(A472,'[1]КС-2 (3)'!$B$35:$H$105,5,0),0)</f>
        <v>0</v>
      </c>
      <c r="AA472" s="204">
        <f t="shared" si="145"/>
        <v>0</v>
      </c>
    </row>
    <row r="473" spans="1:27" x14ac:dyDescent="0.3">
      <c r="A473" s="67"/>
      <c r="B473" s="87" t="s">
        <v>520</v>
      </c>
      <c r="C473" s="11"/>
      <c r="D473" s="80"/>
      <c r="E473" s="81"/>
      <c r="F473" s="80"/>
      <c r="G473" s="82"/>
      <c r="H473" s="156">
        <f>H472*20/120</f>
        <v>0.83</v>
      </c>
      <c r="I473" s="84"/>
      <c r="J473" s="69"/>
      <c r="K473" s="165"/>
      <c r="L473" s="156">
        <f>L472*20/120</f>
        <v>0.67</v>
      </c>
      <c r="M473" s="165"/>
      <c r="N473" s="156">
        <f>N472*20/120</f>
        <v>0</v>
      </c>
      <c r="O473" s="165"/>
      <c r="P473" s="156">
        <f>P472*20/120</f>
        <v>0</v>
      </c>
      <c r="Q473" s="165"/>
      <c r="R473" s="156">
        <f>R472*20/120</f>
        <v>0</v>
      </c>
      <c r="S473" s="227"/>
      <c r="T473" s="156">
        <f>T472*20/120</f>
        <v>0</v>
      </c>
      <c r="U473" s="85">
        <f t="shared" si="176"/>
        <v>0</v>
      </c>
      <c r="V473" s="175">
        <f t="shared" si="177"/>
        <v>0.67</v>
      </c>
      <c r="W473" s="177"/>
      <c r="X473" s="177">
        <f t="shared" si="129"/>
        <v>0.16</v>
      </c>
      <c r="Z473" s="205">
        <f>IFERROR(VLOOKUP(A473,'[1]КС-2 (3)'!$B$35:$H$105,5,0),0)</f>
        <v>0</v>
      </c>
      <c r="AA473" s="204">
        <f t="shared" si="145"/>
        <v>0</v>
      </c>
    </row>
    <row r="474" spans="1:27" x14ac:dyDescent="0.3">
      <c r="A474" s="67"/>
      <c r="B474" s="87" t="s">
        <v>529</v>
      </c>
      <c r="C474" s="197"/>
      <c r="D474" s="198"/>
      <c r="E474" s="199"/>
      <c r="F474" s="198"/>
      <c r="G474" s="200"/>
      <c r="H474" s="212">
        <v>1</v>
      </c>
      <c r="I474" s="84"/>
      <c r="J474" s="69"/>
      <c r="K474" s="165"/>
      <c r="L474" s="207">
        <f>L472/H472</f>
        <v>0.8</v>
      </c>
      <c r="M474" s="165"/>
      <c r="N474" s="207">
        <f>N472/H472</f>
        <v>0</v>
      </c>
      <c r="O474" s="214"/>
      <c r="P474" s="207">
        <f>P472/H472</f>
        <v>0</v>
      </c>
      <c r="Q474" s="214"/>
      <c r="R474" s="207">
        <f>R472/J472</f>
        <v>0</v>
      </c>
      <c r="S474" s="228"/>
      <c r="T474" s="207">
        <f>T472/H472</f>
        <v>0</v>
      </c>
      <c r="U474" s="85">
        <f t="shared" si="176"/>
        <v>0</v>
      </c>
      <c r="V474" s="210">
        <f t="shared" si="177"/>
        <v>0.8</v>
      </c>
      <c r="W474" s="211"/>
      <c r="X474" s="210">
        <f t="shared" si="129"/>
        <v>0.2</v>
      </c>
      <c r="Z474" s="205">
        <f>IFERROR(VLOOKUP(A474,'[1]КС-2 (3)'!$B$35:$H$105,5,0),0)</f>
        <v>0</v>
      </c>
      <c r="AA474" s="204">
        <f t="shared" si="145"/>
        <v>0</v>
      </c>
    </row>
    <row r="475" spans="1:27" ht="69" x14ac:dyDescent="0.3">
      <c r="A475" s="19"/>
      <c r="B475" s="58" t="s">
        <v>479</v>
      </c>
      <c r="C475" s="52" t="s">
        <v>456</v>
      </c>
      <c r="D475" s="119">
        <v>1</v>
      </c>
      <c r="E475" s="139"/>
      <c r="F475" s="119"/>
      <c r="G475" s="114"/>
      <c r="H475" s="105"/>
      <c r="I475" s="56">
        <v>1217669</v>
      </c>
      <c r="J475" s="27"/>
      <c r="K475" s="164"/>
      <c r="L475" s="75"/>
      <c r="M475" s="164"/>
      <c r="N475" s="75"/>
      <c r="O475" s="164"/>
      <c r="P475" s="75"/>
      <c r="Q475" s="164"/>
      <c r="R475" s="75"/>
      <c r="S475" s="225"/>
      <c r="T475" s="75"/>
      <c r="U475" s="76">
        <f t="shared" si="176"/>
        <v>0</v>
      </c>
      <c r="V475" s="77">
        <f t="shared" si="177"/>
        <v>0</v>
      </c>
      <c r="W475" s="78"/>
      <c r="X475" s="79"/>
      <c r="Z475" s="205">
        <f>IFERROR(VLOOKUP(A475,'[1]КС-2 (3)'!$B$35:$H$105,5,0),0)</f>
        <v>0</v>
      </c>
      <c r="AA475" s="204">
        <f t="shared" si="145"/>
        <v>0</v>
      </c>
    </row>
    <row r="476" spans="1:27" ht="27.6" x14ac:dyDescent="0.3">
      <c r="A476" s="19"/>
      <c r="B476" s="44" t="s">
        <v>8</v>
      </c>
      <c r="C476" s="11"/>
      <c r="D476" s="126"/>
      <c r="E476" s="148"/>
      <c r="F476" s="124"/>
      <c r="G476" s="111"/>
      <c r="H476" s="104"/>
      <c r="I476" s="36"/>
      <c r="J476" s="27"/>
      <c r="K476" s="164"/>
      <c r="L476" s="75"/>
      <c r="M476" s="164"/>
      <c r="N476" s="75"/>
      <c r="O476" s="164"/>
      <c r="P476" s="75"/>
      <c r="Q476" s="164"/>
      <c r="R476" s="75"/>
      <c r="S476" s="225"/>
      <c r="T476" s="75"/>
      <c r="U476" s="76">
        <f t="shared" si="176"/>
        <v>0</v>
      </c>
      <c r="V476" s="77">
        <f t="shared" si="177"/>
        <v>0</v>
      </c>
      <c r="W476" s="78"/>
      <c r="X476" s="79"/>
      <c r="Z476" s="205">
        <f>IFERROR(VLOOKUP(A476,'[1]КС-2 (3)'!$B$35:$H$105,5,0),0)</f>
        <v>0</v>
      </c>
      <c r="AA476" s="204">
        <f t="shared" si="145"/>
        <v>0</v>
      </c>
    </row>
    <row r="477" spans="1:27" ht="96.6" x14ac:dyDescent="0.3">
      <c r="A477" s="12">
        <v>315</v>
      </c>
      <c r="B477" s="4" t="s">
        <v>450</v>
      </c>
      <c r="C477" s="13" t="s">
        <v>2</v>
      </c>
      <c r="D477" s="136">
        <v>3</v>
      </c>
      <c r="E477" s="149"/>
      <c r="F477" s="65">
        <f t="shared" ref="F477:F481" si="183">D477+E477</f>
        <v>3</v>
      </c>
      <c r="G477" s="111">
        <v>1</v>
      </c>
      <c r="H477" s="66">
        <f t="shared" ref="H477:H481" si="184">ROUND(F477*G477,0)</f>
        <v>3</v>
      </c>
      <c r="I477" s="36">
        <v>1114027</v>
      </c>
      <c r="J477" s="153">
        <f t="shared" ref="J477:J481" si="185">H477-I477</f>
        <v>-1114024</v>
      </c>
      <c r="K477" s="164">
        <v>3</v>
      </c>
      <c r="L477" s="75">
        <f t="shared" si="124"/>
        <v>3</v>
      </c>
      <c r="M477" s="164"/>
      <c r="N477" s="75">
        <f t="shared" si="125"/>
        <v>0</v>
      </c>
      <c r="O477" s="164"/>
      <c r="P477" s="75">
        <f t="shared" ref="P477:P481" si="186">ROUND(O477*$G477,0)</f>
        <v>0</v>
      </c>
      <c r="Q477" s="164"/>
      <c r="R477" s="75">
        <f t="shared" ref="R477:T481" si="187">ROUND(Q477*$G477,0)</f>
        <v>0</v>
      </c>
      <c r="S477" s="225"/>
      <c r="T477" s="75">
        <f t="shared" si="187"/>
        <v>0</v>
      </c>
      <c r="U477" s="76">
        <f t="shared" si="176"/>
        <v>3</v>
      </c>
      <c r="V477" s="77">
        <f t="shared" si="177"/>
        <v>3</v>
      </c>
      <c r="W477" s="78">
        <f t="shared" si="128"/>
        <v>0</v>
      </c>
      <c r="X477" s="79">
        <f t="shared" si="129"/>
        <v>0</v>
      </c>
      <c r="Z477" s="205">
        <f>IFERROR(VLOOKUP(A477,'[1]КС-2 (3)'!$B$35:$H$105,5,0),0)</f>
        <v>0</v>
      </c>
      <c r="AA477" s="204">
        <f t="shared" ref="AA477:AA540" si="188">Z477-O477</f>
        <v>0</v>
      </c>
    </row>
    <row r="478" spans="1:27" ht="55.2" x14ac:dyDescent="0.3">
      <c r="A478" s="12">
        <v>316</v>
      </c>
      <c r="B478" s="6" t="s">
        <v>451</v>
      </c>
      <c r="C478" s="2" t="s">
        <v>3</v>
      </c>
      <c r="D478" s="137">
        <v>0.15</v>
      </c>
      <c r="E478" s="150"/>
      <c r="F478" s="65">
        <f t="shared" si="183"/>
        <v>0.15</v>
      </c>
      <c r="G478" s="111">
        <v>1</v>
      </c>
      <c r="H478" s="66">
        <f t="shared" si="184"/>
        <v>0</v>
      </c>
      <c r="I478" s="36">
        <v>348</v>
      </c>
      <c r="J478" s="153">
        <f t="shared" si="185"/>
        <v>-348</v>
      </c>
      <c r="K478" s="164">
        <v>0.15</v>
      </c>
      <c r="L478" s="75">
        <f t="shared" si="124"/>
        <v>0</v>
      </c>
      <c r="M478" s="164"/>
      <c r="N478" s="75">
        <f t="shared" si="125"/>
        <v>0</v>
      </c>
      <c r="O478" s="164"/>
      <c r="P478" s="75">
        <f t="shared" si="186"/>
        <v>0</v>
      </c>
      <c r="Q478" s="164"/>
      <c r="R478" s="75">
        <f t="shared" si="187"/>
        <v>0</v>
      </c>
      <c r="S478" s="225"/>
      <c r="T478" s="75">
        <f t="shared" si="187"/>
        <v>0</v>
      </c>
      <c r="U478" s="76">
        <f t="shared" si="176"/>
        <v>0.15</v>
      </c>
      <c r="V478" s="77">
        <f t="shared" si="177"/>
        <v>0</v>
      </c>
      <c r="W478" s="78">
        <f t="shared" si="128"/>
        <v>0</v>
      </c>
      <c r="X478" s="79">
        <f t="shared" si="129"/>
        <v>0</v>
      </c>
      <c r="Z478" s="205">
        <f>IFERROR(VLOOKUP(A478,'[1]КС-2 (3)'!$B$35:$H$105,5,0),0)</f>
        <v>0</v>
      </c>
      <c r="AA478" s="204">
        <f t="shared" si="188"/>
        <v>0</v>
      </c>
    </row>
    <row r="479" spans="1:27" ht="27.6" x14ac:dyDescent="0.3">
      <c r="A479" s="12">
        <v>317</v>
      </c>
      <c r="B479" s="4" t="s">
        <v>154</v>
      </c>
      <c r="C479" s="13" t="s">
        <v>2</v>
      </c>
      <c r="D479" s="136">
        <v>3</v>
      </c>
      <c r="E479" s="149"/>
      <c r="F479" s="65">
        <f t="shared" si="183"/>
        <v>3</v>
      </c>
      <c r="G479" s="111">
        <v>1</v>
      </c>
      <c r="H479" s="66">
        <f t="shared" si="184"/>
        <v>3</v>
      </c>
      <c r="I479" s="36">
        <v>74250</v>
      </c>
      <c r="J479" s="153">
        <f t="shared" si="185"/>
        <v>-74247</v>
      </c>
      <c r="K479" s="164">
        <v>3</v>
      </c>
      <c r="L479" s="75">
        <f t="shared" ref="L479:L570" si="189">ROUND(K479*$G479,0)</f>
        <v>3</v>
      </c>
      <c r="M479" s="164"/>
      <c r="N479" s="75">
        <f t="shared" ref="N479:N570" si="190">ROUND(M479*$G479,0)</f>
        <v>0</v>
      </c>
      <c r="O479" s="164"/>
      <c r="P479" s="75">
        <f t="shared" si="186"/>
        <v>0</v>
      </c>
      <c r="Q479" s="164"/>
      <c r="R479" s="75">
        <f t="shared" si="187"/>
        <v>0</v>
      </c>
      <c r="S479" s="225"/>
      <c r="T479" s="75">
        <f t="shared" si="187"/>
        <v>0</v>
      </c>
      <c r="U479" s="76">
        <f t="shared" si="176"/>
        <v>3</v>
      </c>
      <c r="V479" s="77">
        <f t="shared" si="177"/>
        <v>3</v>
      </c>
      <c r="W479" s="78">
        <f t="shared" ref="W479:W570" si="191">F479-U479</f>
        <v>0</v>
      </c>
      <c r="X479" s="79">
        <f t="shared" ref="X479:X570" si="192">H479-V479</f>
        <v>0</v>
      </c>
      <c r="Z479" s="205">
        <f>IFERROR(VLOOKUP(A479,'[1]КС-2 (3)'!$B$35:$H$105,5,0),0)</f>
        <v>0</v>
      </c>
      <c r="AA479" s="204">
        <f t="shared" si="188"/>
        <v>0</v>
      </c>
    </row>
    <row r="480" spans="1:27" ht="27.6" x14ac:dyDescent="0.3">
      <c r="A480" s="12">
        <v>318</v>
      </c>
      <c r="B480" s="4" t="s">
        <v>155</v>
      </c>
      <c r="C480" s="13" t="s">
        <v>2</v>
      </c>
      <c r="D480" s="136">
        <v>3</v>
      </c>
      <c r="E480" s="149"/>
      <c r="F480" s="65">
        <f t="shared" si="183"/>
        <v>3</v>
      </c>
      <c r="G480" s="111">
        <v>1</v>
      </c>
      <c r="H480" s="66">
        <f t="shared" si="184"/>
        <v>3</v>
      </c>
      <c r="I480" s="36"/>
      <c r="J480" s="153">
        <f t="shared" si="185"/>
        <v>3</v>
      </c>
      <c r="K480" s="164">
        <v>3</v>
      </c>
      <c r="L480" s="75">
        <f t="shared" si="189"/>
        <v>3</v>
      </c>
      <c r="M480" s="164"/>
      <c r="N480" s="75">
        <f t="shared" si="190"/>
        <v>0</v>
      </c>
      <c r="O480" s="164"/>
      <c r="P480" s="75">
        <f t="shared" si="186"/>
        <v>0</v>
      </c>
      <c r="Q480" s="164"/>
      <c r="R480" s="75">
        <f t="shared" si="187"/>
        <v>0</v>
      </c>
      <c r="S480" s="225"/>
      <c r="T480" s="75">
        <f t="shared" si="187"/>
        <v>0</v>
      </c>
      <c r="U480" s="76">
        <f t="shared" si="176"/>
        <v>3</v>
      </c>
      <c r="V480" s="77">
        <f t="shared" si="177"/>
        <v>3</v>
      </c>
      <c r="W480" s="78">
        <f t="shared" si="191"/>
        <v>0</v>
      </c>
      <c r="X480" s="79">
        <f t="shared" si="192"/>
        <v>0</v>
      </c>
      <c r="Z480" s="205">
        <f>IFERROR(VLOOKUP(A480,'[1]КС-2 (3)'!$B$35:$H$105,5,0),0)</f>
        <v>0</v>
      </c>
      <c r="AA480" s="204">
        <f t="shared" si="188"/>
        <v>0</v>
      </c>
    </row>
    <row r="481" spans="1:27" ht="27.6" x14ac:dyDescent="0.3">
      <c r="A481" s="12">
        <v>319</v>
      </c>
      <c r="B481" s="5" t="s">
        <v>156</v>
      </c>
      <c r="C481" s="13" t="s">
        <v>2</v>
      </c>
      <c r="D481" s="136">
        <v>3</v>
      </c>
      <c r="E481" s="149"/>
      <c r="F481" s="65">
        <f t="shared" si="183"/>
        <v>3</v>
      </c>
      <c r="G481" s="111">
        <v>1</v>
      </c>
      <c r="H481" s="66">
        <f t="shared" si="184"/>
        <v>3</v>
      </c>
      <c r="I481" s="36">
        <v>29044</v>
      </c>
      <c r="J481" s="153">
        <f t="shared" si="185"/>
        <v>-29041</v>
      </c>
      <c r="K481" s="164">
        <v>3</v>
      </c>
      <c r="L481" s="75">
        <f t="shared" si="189"/>
        <v>3</v>
      </c>
      <c r="M481" s="164"/>
      <c r="N481" s="75">
        <f t="shared" si="190"/>
        <v>0</v>
      </c>
      <c r="O481" s="164"/>
      <c r="P481" s="75">
        <f t="shared" si="186"/>
        <v>0</v>
      </c>
      <c r="Q481" s="164"/>
      <c r="R481" s="75">
        <f t="shared" si="187"/>
        <v>0</v>
      </c>
      <c r="S481" s="225"/>
      <c r="T481" s="75">
        <f t="shared" si="187"/>
        <v>0</v>
      </c>
      <c r="U481" s="76">
        <f t="shared" si="176"/>
        <v>3</v>
      </c>
      <c r="V481" s="77">
        <f t="shared" si="177"/>
        <v>3</v>
      </c>
      <c r="W481" s="78">
        <f t="shared" si="191"/>
        <v>0</v>
      </c>
      <c r="X481" s="79">
        <f t="shared" si="192"/>
        <v>0</v>
      </c>
      <c r="Z481" s="205">
        <f>IFERROR(VLOOKUP(A481,'[1]КС-2 (3)'!$B$35:$H$105,5,0),0)</f>
        <v>0</v>
      </c>
      <c r="AA481" s="204">
        <f t="shared" si="188"/>
        <v>0</v>
      </c>
    </row>
    <row r="482" spans="1:27" x14ac:dyDescent="0.3">
      <c r="A482" s="19"/>
      <c r="B482" s="28" t="s">
        <v>501</v>
      </c>
      <c r="C482" s="45" t="s">
        <v>15</v>
      </c>
      <c r="D482" s="126"/>
      <c r="E482" s="148"/>
      <c r="F482" s="124"/>
      <c r="G482" s="111"/>
      <c r="H482" s="66">
        <f>SUM(H477:H481)</f>
        <v>12</v>
      </c>
      <c r="I482" s="37">
        <v>1217669</v>
      </c>
      <c r="J482" s="24"/>
      <c r="K482" s="164"/>
      <c r="L482" s="66">
        <f>SUM(L477:L481)</f>
        <v>12</v>
      </c>
      <c r="M482" s="164"/>
      <c r="N482" s="66">
        <f>SUM(N477:N481)</f>
        <v>0</v>
      </c>
      <c r="O482" s="164"/>
      <c r="P482" s="66">
        <f>SUM(P477:P481)</f>
        <v>0</v>
      </c>
      <c r="Q482" s="164"/>
      <c r="R482" s="66">
        <f>SUM(R477:R481)</f>
        <v>0</v>
      </c>
      <c r="S482" s="226"/>
      <c r="T482" s="66">
        <f>SUM(T477:T481)</f>
        <v>0</v>
      </c>
      <c r="U482" s="76">
        <f t="shared" si="176"/>
        <v>0</v>
      </c>
      <c r="V482" s="174">
        <f t="shared" si="177"/>
        <v>12</v>
      </c>
      <c r="W482" s="176"/>
      <c r="X482" s="176">
        <f t="shared" si="192"/>
        <v>0</v>
      </c>
      <c r="Z482" s="205">
        <f>IFERROR(VLOOKUP(A482,'[1]КС-2 (3)'!$B$35:$H$105,5,0),0)</f>
        <v>0</v>
      </c>
      <c r="AA482" s="204">
        <f t="shared" si="188"/>
        <v>0</v>
      </c>
    </row>
    <row r="483" spans="1:27" x14ac:dyDescent="0.3">
      <c r="A483" s="67"/>
      <c r="B483" s="68" t="s">
        <v>514</v>
      </c>
      <c r="C483" s="69"/>
      <c r="D483" s="70"/>
      <c r="E483" s="71"/>
      <c r="F483" s="65"/>
      <c r="G483" s="72"/>
      <c r="H483" s="66">
        <f>H482*0.745</f>
        <v>9</v>
      </c>
      <c r="I483" s="73"/>
      <c r="J483" s="69"/>
      <c r="K483" s="164"/>
      <c r="L483" s="66">
        <f>L482*0.745</f>
        <v>9</v>
      </c>
      <c r="M483" s="164"/>
      <c r="N483" s="66">
        <f>N482*0.745</f>
        <v>0</v>
      </c>
      <c r="O483" s="164"/>
      <c r="P483" s="66">
        <f>P482*0.745</f>
        <v>0</v>
      </c>
      <c r="Q483" s="164"/>
      <c r="R483" s="66">
        <f>R482*0.745</f>
        <v>0</v>
      </c>
      <c r="S483" s="226"/>
      <c r="T483" s="66">
        <f>T482*0.745</f>
        <v>0</v>
      </c>
      <c r="U483" s="76">
        <f t="shared" si="176"/>
        <v>0</v>
      </c>
      <c r="V483" s="174">
        <f t="shared" si="177"/>
        <v>9</v>
      </c>
      <c r="W483" s="176"/>
      <c r="X483" s="176">
        <f t="shared" si="192"/>
        <v>0</v>
      </c>
      <c r="Z483" s="205">
        <f>IFERROR(VLOOKUP(A483,'[1]КС-2 (3)'!$B$35:$H$105,5,0),0)</f>
        <v>0</v>
      </c>
      <c r="AA483" s="204">
        <f t="shared" si="188"/>
        <v>0</v>
      </c>
    </row>
    <row r="484" spans="1:27" x14ac:dyDescent="0.3">
      <c r="A484" s="67"/>
      <c r="B484" s="68" t="s">
        <v>519</v>
      </c>
      <c r="C484" s="11" t="s">
        <v>15</v>
      </c>
      <c r="D484" s="80"/>
      <c r="E484" s="81"/>
      <c r="F484" s="80"/>
      <c r="G484" s="82"/>
      <c r="H484" s="83">
        <f>H483</f>
        <v>9</v>
      </c>
      <c r="I484" s="84"/>
      <c r="J484" s="84">
        <v>907163</v>
      </c>
      <c r="K484" s="165"/>
      <c r="L484" s="83">
        <f>L483</f>
        <v>9</v>
      </c>
      <c r="M484" s="165"/>
      <c r="N484" s="83">
        <f>N483</f>
        <v>0</v>
      </c>
      <c r="O484" s="165"/>
      <c r="P484" s="83">
        <f>P483</f>
        <v>0</v>
      </c>
      <c r="Q484" s="165"/>
      <c r="R484" s="83">
        <f>R483</f>
        <v>0</v>
      </c>
      <c r="S484" s="227"/>
      <c r="T484" s="83">
        <f>T483</f>
        <v>0</v>
      </c>
      <c r="U484" s="85">
        <f t="shared" si="176"/>
        <v>0</v>
      </c>
      <c r="V484" s="175">
        <f t="shared" si="177"/>
        <v>9</v>
      </c>
      <c r="W484" s="177"/>
      <c r="X484" s="177">
        <f t="shared" si="192"/>
        <v>0</v>
      </c>
      <c r="Z484" s="205">
        <f>IFERROR(VLOOKUP(A484,'[1]КС-2 (3)'!$B$35:$H$105,5,0),0)</f>
        <v>0</v>
      </c>
      <c r="AA484" s="204">
        <f t="shared" si="188"/>
        <v>0</v>
      </c>
    </row>
    <row r="485" spans="1:27" x14ac:dyDescent="0.3">
      <c r="A485" s="67"/>
      <c r="B485" s="87" t="s">
        <v>520</v>
      </c>
      <c r="C485" s="11"/>
      <c r="D485" s="80"/>
      <c r="E485" s="81"/>
      <c r="F485" s="80"/>
      <c r="G485" s="82"/>
      <c r="H485" s="156">
        <f>H484*20/120</f>
        <v>1.5</v>
      </c>
      <c r="I485" s="84"/>
      <c r="J485" s="69"/>
      <c r="K485" s="165"/>
      <c r="L485" s="156">
        <f>L484*20/120</f>
        <v>1.5</v>
      </c>
      <c r="M485" s="165"/>
      <c r="N485" s="156">
        <f>N484*20/120</f>
        <v>0</v>
      </c>
      <c r="O485" s="165"/>
      <c r="P485" s="156">
        <f>P484*20/120</f>
        <v>0</v>
      </c>
      <c r="Q485" s="165"/>
      <c r="R485" s="156">
        <f>R484*20/120</f>
        <v>0</v>
      </c>
      <c r="S485" s="227"/>
      <c r="T485" s="156">
        <f>T484*20/120</f>
        <v>0</v>
      </c>
      <c r="U485" s="85">
        <f t="shared" si="176"/>
        <v>0</v>
      </c>
      <c r="V485" s="175">
        <f t="shared" si="177"/>
        <v>1.5</v>
      </c>
      <c r="W485" s="177"/>
      <c r="X485" s="177">
        <f t="shared" si="192"/>
        <v>0</v>
      </c>
      <c r="Z485" s="205">
        <f>IFERROR(VLOOKUP(A485,'[1]КС-2 (3)'!$B$35:$H$105,5,0),0)</f>
        <v>0</v>
      </c>
      <c r="AA485" s="204">
        <f t="shared" si="188"/>
        <v>0</v>
      </c>
    </row>
    <row r="486" spans="1:27" x14ac:dyDescent="0.3">
      <c r="A486" s="67"/>
      <c r="B486" s="87" t="s">
        <v>529</v>
      </c>
      <c r="C486" s="197"/>
      <c r="D486" s="198"/>
      <c r="E486" s="199"/>
      <c r="F486" s="198"/>
      <c r="G486" s="200"/>
      <c r="H486" s="212">
        <v>1</v>
      </c>
      <c r="I486" s="84"/>
      <c r="J486" s="69"/>
      <c r="K486" s="165"/>
      <c r="L486" s="207">
        <f>L484/H484</f>
        <v>1</v>
      </c>
      <c r="M486" s="165"/>
      <c r="N486" s="207">
        <f>N484/H484</f>
        <v>0</v>
      </c>
      <c r="O486" s="214"/>
      <c r="P486" s="207">
        <f>P484/H484</f>
        <v>0</v>
      </c>
      <c r="Q486" s="214"/>
      <c r="R486" s="207">
        <f>R484/J484</f>
        <v>0</v>
      </c>
      <c r="S486" s="228"/>
      <c r="T486" s="207">
        <f>T484/H484</f>
        <v>0</v>
      </c>
      <c r="U486" s="85">
        <f t="shared" si="176"/>
        <v>0</v>
      </c>
      <c r="V486" s="210">
        <f t="shared" si="177"/>
        <v>1</v>
      </c>
      <c r="W486" s="211"/>
      <c r="X486" s="210">
        <f t="shared" si="192"/>
        <v>0</v>
      </c>
      <c r="Z486" s="205">
        <f>IFERROR(VLOOKUP(A486,'[1]КС-2 (3)'!$B$35:$H$105,5,0),0)</f>
        <v>0</v>
      </c>
      <c r="AA486" s="204">
        <f t="shared" si="188"/>
        <v>0</v>
      </c>
    </row>
    <row r="487" spans="1:27" ht="69" x14ac:dyDescent="0.3">
      <c r="A487" s="19"/>
      <c r="B487" s="58" t="s">
        <v>480</v>
      </c>
      <c r="C487" s="52" t="s">
        <v>456</v>
      </c>
      <c r="D487" s="119">
        <v>1</v>
      </c>
      <c r="E487" s="139"/>
      <c r="F487" s="119"/>
      <c r="G487" s="114"/>
      <c r="H487" s="105"/>
      <c r="I487" s="56">
        <v>1680000</v>
      </c>
      <c r="J487" s="27"/>
      <c r="K487" s="164"/>
      <c r="L487" s="75"/>
      <c r="M487" s="164"/>
      <c r="N487" s="75"/>
      <c r="O487" s="164"/>
      <c r="P487" s="75"/>
      <c r="Q487" s="164"/>
      <c r="R487" s="75"/>
      <c r="S487" s="225"/>
      <c r="T487" s="75"/>
      <c r="U487" s="76">
        <f t="shared" si="176"/>
        <v>0</v>
      </c>
      <c r="V487" s="77">
        <f t="shared" si="177"/>
        <v>0</v>
      </c>
      <c r="W487" s="78"/>
      <c r="X487" s="79"/>
      <c r="Z487" s="205">
        <f>IFERROR(VLOOKUP(A487,'[1]КС-2 (3)'!$B$35:$H$105,5,0),0)</f>
        <v>0</v>
      </c>
      <c r="AA487" s="204">
        <f t="shared" si="188"/>
        <v>0</v>
      </c>
    </row>
    <row r="488" spans="1:27" ht="27.6" x14ac:dyDescent="0.3">
      <c r="A488" s="19"/>
      <c r="B488" s="44" t="s">
        <v>8</v>
      </c>
      <c r="C488" s="11"/>
      <c r="D488" s="126"/>
      <c r="E488" s="148"/>
      <c r="F488" s="124"/>
      <c r="G488" s="111"/>
      <c r="H488" s="104"/>
      <c r="I488" s="36"/>
      <c r="J488" s="27"/>
      <c r="K488" s="164"/>
      <c r="L488" s="75"/>
      <c r="M488" s="164"/>
      <c r="N488" s="75"/>
      <c r="O488" s="164"/>
      <c r="P488" s="75"/>
      <c r="Q488" s="164"/>
      <c r="R488" s="75"/>
      <c r="S488" s="225"/>
      <c r="T488" s="75"/>
      <c r="U488" s="76">
        <f t="shared" si="176"/>
        <v>0</v>
      </c>
      <c r="V488" s="77">
        <f t="shared" si="177"/>
        <v>0</v>
      </c>
      <c r="W488" s="78"/>
      <c r="X488" s="79"/>
      <c r="Z488" s="205">
        <f>IFERROR(VLOOKUP(A488,'[1]КС-2 (3)'!$B$35:$H$105,5,0),0)</f>
        <v>0</v>
      </c>
      <c r="AA488" s="204">
        <f t="shared" si="188"/>
        <v>0</v>
      </c>
    </row>
    <row r="489" spans="1:27" ht="96.6" x14ac:dyDescent="0.3">
      <c r="A489" s="12">
        <v>320</v>
      </c>
      <c r="B489" s="4" t="s">
        <v>452</v>
      </c>
      <c r="C489" s="13" t="s">
        <v>2</v>
      </c>
      <c r="D489" s="136">
        <v>4</v>
      </c>
      <c r="E489" s="149"/>
      <c r="F489" s="65">
        <f t="shared" ref="F489:F493" si="193">D489+E489</f>
        <v>4</v>
      </c>
      <c r="G489" s="111">
        <v>1</v>
      </c>
      <c r="H489" s="66">
        <f t="shared" ref="H489:H493" si="194">ROUND(F489*G489,0)</f>
        <v>4</v>
      </c>
      <c r="I489" s="36">
        <v>1541417</v>
      </c>
      <c r="J489" s="153">
        <f t="shared" ref="J489:J493" si="195">H489-I489</f>
        <v>-1541413</v>
      </c>
      <c r="K489" s="164"/>
      <c r="L489" s="75">
        <f t="shared" si="189"/>
        <v>0</v>
      </c>
      <c r="M489" s="164">
        <v>4</v>
      </c>
      <c r="N489" s="75">
        <f t="shared" si="190"/>
        <v>4</v>
      </c>
      <c r="O489" s="164"/>
      <c r="P489" s="75">
        <f t="shared" ref="P489:P493" si="196">ROUND(O489*$G489,0)</f>
        <v>0</v>
      </c>
      <c r="Q489" s="164"/>
      <c r="R489" s="75">
        <f t="shared" ref="R489:T493" si="197">ROUND(Q489*$G489,0)</f>
        <v>0</v>
      </c>
      <c r="S489" s="225"/>
      <c r="T489" s="75">
        <f t="shared" si="197"/>
        <v>0</v>
      </c>
      <c r="U489" s="76">
        <f t="shared" si="176"/>
        <v>4</v>
      </c>
      <c r="V489" s="77">
        <f t="shared" si="177"/>
        <v>4</v>
      </c>
      <c r="W489" s="78">
        <f t="shared" si="191"/>
        <v>0</v>
      </c>
      <c r="X489" s="79">
        <f t="shared" si="192"/>
        <v>0</v>
      </c>
      <c r="Z489" s="205">
        <f>IFERROR(VLOOKUP(A489,'[1]КС-2 (3)'!$B$35:$H$105,5,0),0)</f>
        <v>0</v>
      </c>
      <c r="AA489" s="204">
        <f t="shared" si="188"/>
        <v>0</v>
      </c>
    </row>
    <row r="490" spans="1:27" ht="55.2" x14ac:dyDescent="0.3">
      <c r="A490" s="12">
        <v>321</v>
      </c>
      <c r="B490" s="6" t="s">
        <v>451</v>
      </c>
      <c r="C490" s="2" t="s">
        <v>3</v>
      </c>
      <c r="D490" s="137">
        <v>0.2</v>
      </c>
      <c r="E490" s="150"/>
      <c r="F490" s="65">
        <f t="shared" si="193"/>
        <v>0.2</v>
      </c>
      <c r="G490" s="111">
        <v>1</v>
      </c>
      <c r="H490" s="66">
        <f t="shared" si="194"/>
        <v>0</v>
      </c>
      <c r="I490" s="36">
        <v>482</v>
      </c>
      <c r="J490" s="153">
        <f t="shared" si="195"/>
        <v>-482</v>
      </c>
      <c r="K490" s="164"/>
      <c r="L490" s="75">
        <f t="shared" si="189"/>
        <v>0</v>
      </c>
      <c r="M490" s="164">
        <v>0.2</v>
      </c>
      <c r="N490" s="75">
        <f t="shared" si="190"/>
        <v>0</v>
      </c>
      <c r="O490" s="164"/>
      <c r="P490" s="75">
        <f t="shared" si="196"/>
        <v>0</v>
      </c>
      <c r="Q490" s="164"/>
      <c r="R490" s="75">
        <f t="shared" si="197"/>
        <v>0</v>
      </c>
      <c r="S490" s="225"/>
      <c r="T490" s="75">
        <f t="shared" si="197"/>
        <v>0</v>
      </c>
      <c r="U490" s="76">
        <f t="shared" si="176"/>
        <v>0.2</v>
      </c>
      <c r="V490" s="77">
        <f t="shared" si="177"/>
        <v>0</v>
      </c>
      <c r="W490" s="78">
        <f t="shared" si="191"/>
        <v>0</v>
      </c>
      <c r="X490" s="79">
        <f t="shared" si="192"/>
        <v>0</v>
      </c>
      <c r="Z490" s="205">
        <f>IFERROR(VLOOKUP(A490,'[1]КС-2 (3)'!$B$35:$H$105,5,0),0)</f>
        <v>0</v>
      </c>
      <c r="AA490" s="204">
        <f t="shared" si="188"/>
        <v>0</v>
      </c>
    </row>
    <row r="491" spans="1:27" ht="27.6" x14ac:dyDescent="0.3">
      <c r="A491" s="12">
        <v>322</v>
      </c>
      <c r="B491" s="4" t="s">
        <v>154</v>
      </c>
      <c r="C491" s="13" t="s">
        <v>2</v>
      </c>
      <c r="D491" s="136">
        <v>4</v>
      </c>
      <c r="E491" s="149"/>
      <c r="F491" s="65">
        <f t="shared" si="193"/>
        <v>4</v>
      </c>
      <c r="G491" s="111">
        <v>1</v>
      </c>
      <c r="H491" s="66">
        <f t="shared" si="194"/>
        <v>4</v>
      </c>
      <c r="I491" s="36">
        <v>102735</v>
      </c>
      <c r="J491" s="153">
        <f t="shared" si="195"/>
        <v>-102731</v>
      </c>
      <c r="K491" s="164"/>
      <c r="L491" s="75">
        <f t="shared" si="189"/>
        <v>0</v>
      </c>
      <c r="M491" s="164">
        <v>4</v>
      </c>
      <c r="N491" s="75">
        <f t="shared" si="190"/>
        <v>4</v>
      </c>
      <c r="O491" s="164"/>
      <c r="P491" s="75">
        <f t="shared" si="196"/>
        <v>0</v>
      </c>
      <c r="Q491" s="164"/>
      <c r="R491" s="75">
        <f t="shared" si="197"/>
        <v>0</v>
      </c>
      <c r="S491" s="225"/>
      <c r="T491" s="75">
        <f t="shared" si="197"/>
        <v>0</v>
      </c>
      <c r="U491" s="76">
        <f t="shared" si="176"/>
        <v>4</v>
      </c>
      <c r="V491" s="77">
        <f t="shared" si="177"/>
        <v>4</v>
      </c>
      <c r="W491" s="78">
        <f t="shared" si="191"/>
        <v>0</v>
      </c>
      <c r="X491" s="79">
        <f t="shared" si="192"/>
        <v>0</v>
      </c>
      <c r="Z491" s="205">
        <f>IFERROR(VLOOKUP(A491,'[1]КС-2 (3)'!$B$35:$H$105,5,0),0)</f>
        <v>0</v>
      </c>
      <c r="AA491" s="204">
        <f t="shared" si="188"/>
        <v>0</v>
      </c>
    </row>
    <row r="492" spans="1:27" ht="27.6" x14ac:dyDescent="0.3">
      <c r="A492" s="12">
        <v>323</v>
      </c>
      <c r="B492" s="4" t="s">
        <v>155</v>
      </c>
      <c r="C492" s="13" t="s">
        <v>2</v>
      </c>
      <c r="D492" s="136">
        <v>4</v>
      </c>
      <c r="E492" s="149"/>
      <c r="F492" s="65">
        <f t="shared" si="193"/>
        <v>4</v>
      </c>
      <c r="G492" s="111">
        <v>1</v>
      </c>
      <c r="H492" s="66">
        <f t="shared" si="194"/>
        <v>4</v>
      </c>
      <c r="I492" s="36"/>
      <c r="J492" s="153">
        <f t="shared" si="195"/>
        <v>4</v>
      </c>
      <c r="K492" s="164"/>
      <c r="L492" s="75">
        <f t="shared" si="189"/>
        <v>0</v>
      </c>
      <c r="M492" s="164">
        <v>4</v>
      </c>
      <c r="N492" s="75">
        <f t="shared" si="190"/>
        <v>4</v>
      </c>
      <c r="O492" s="164"/>
      <c r="P492" s="75">
        <f t="shared" si="196"/>
        <v>0</v>
      </c>
      <c r="Q492" s="164"/>
      <c r="R492" s="75">
        <f t="shared" si="197"/>
        <v>0</v>
      </c>
      <c r="S492" s="225"/>
      <c r="T492" s="75">
        <f t="shared" si="197"/>
        <v>0</v>
      </c>
      <c r="U492" s="76">
        <f t="shared" si="176"/>
        <v>4</v>
      </c>
      <c r="V492" s="77">
        <f t="shared" si="177"/>
        <v>4</v>
      </c>
      <c r="W492" s="78">
        <f t="shared" si="191"/>
        <v>0</v>
      </c>
      <c r="X492" s="79">
        <f t="shared" si="192"/>
        <v>0</v>
      </c>
      <c r="Z492" s="205">
        <f>IFERROR(VLOOKUP(A492,'[1]КС-2 (3)'!$B$35:$H$105,5,0),0)</f>
        <v>0</v>
      </c>
      <c r="AA492" s="204">
        <f t="shared" si="188"/>
        <v>0</v>
      </c>
    </row>
    <row r="493" spans="1:27" ht="41.4" x14ac:dyDescent="0.3">
      <c r="A493" s="12">
        <v>324</v>
      </c>
      <c r="B493" s="3" t="s">
        <v>434</v>
      </c>
      <c r="C493" s="13" t="s">
        <v>2</v>
      </c>
      <c r="D493" s="136">
        <v>4</v>
      </c>
      <c r="E493" s="149"/>
      <c r="F493" s="65">
        <f t="shared" si="193"/>
        <v>4</v>
      </c>
      <c r="G493" s="111">
        <v>1</v>
      </c>
      <c r="H493" s="66">
        <f t="shared" si="194"/>
        <v>4</v>
      </c>
      <c r="I493" s="36">
        <v>35366</v>
      </c>
      <c r="J493" s="153">
        <f t="shared" si="195"/>
        <v>-35362</v>
      </c>
      <c r="K493" s="164"/>
      <c r="L493" s="75">
        <f t="shared" si="189"/>
        <v>0</v>
      </c>
      <c r="M493" s="164">
        <v>4</v>
      </c>
      <c r="N493" s="75">
        <f t="shared" si="190"/>
        <v>4</v>
      </c>
      <c r="O493" s="164"/>
      <c r="P493" s="75">
        <f t="shared" si="196"/>
        <v>0</v>
      </c>
      <c r="Q493" s="164"/>
      <c r="R493" s="75">
        <f t="shared" si="197"/>
        <v>0</v>
      </c>
      <c r="S493" s="225"/>
      <c r="T493" s="75">
        <f t="shared" si="197"/>
        <v>0</v>
      </c>
      <c r="U493" s="76">
        <f t="shared" si="176"/>
        <v>4</v>
      </c>
      <c r="V493" s="77">
        <f t="shared" si="177"/>
        <v>4</v>
      </c>
      <c r="W493" s="78">
        <f t="shared" si="191"/>
        <v>0</v>
      </c>
      <c r="X493" s="79">
        <f t="shared" si="192"/>
        <v>0</v>
      </c>
      <c r="Z493" s="205">
        <f>IFERROR(VLOOKUP(A493,'[1]КС-2 (3)'!$B$35:$H$105,5,0),0)</f>
        <v>0</v>
      </c>
      <c r="AA493" s="204">
        <f t="shared" si="188"/>
        <v>0</v>
      </c>
    </row>
    <row r="494" spans="1:27" ht="28.2" x14ac:dyDescent="0.3">
      <c r="A494" s="19"/>
      <c r="B494" s="42" t="s">
        <v>507</v>
      </c>
      <c r="C494" s="43" t="s">
        <v>15</v>
      </c>
      <c r="D494" s="126"/>
      <c r="E494" s="148"/>
      <c r="F494" s="124"/>
      <c r="G494" s="111"/>
      <c r="H494" s="66">
        <f>SUM(H489:H493)</f>
        <v>16</v>
      </c>
      <c r="I494" s="37">
        <v>1680000</v>
      </c>
      <c r="J494" s="24"/>
      <c r="K494" s="164"/>
      <c r="L494" s="66">
        <f>SUM(L489:L493)</f>
        <v>0</v>
      </c>
      <c r="M494" s="164"/>
      <c r="N494" s="66">
        <f>SUM(N489:N493)</f>
        <v>16</v>
      </c>
      <c r="O494" s="164"/>
      <c r="P494" s="66">
        <f>SUM(P489:P493)</f>
        <v>0</v>
      </c>
      <c r="Q494" s="164"/>
      <c r="R494" s="66">
        <f>SUM(R489:R493)</f>
        <v>0</v>
      </c>
      <c r="S494" s="226"/>
      <c r="T494" s="66">
        <f>SUM(T489:T493)</f>
        <v>0</v>
      </c>
      <c r="U494" s="76">
        <f t="shared" si="176"/>
        <v>0</v>
      </c>
      <c r="V494" s="174">
        <f t="shared" si="177"/>
        <v>16</v>
      </c>
      <c r="W494" s="176"/>
      <c r="X494" s="176">
        <f t="shared" si="192"/>
        <v>0</v>
      </c>
      <c r="Z494" s="205">
        <f>IFERROR(VLOOKUP(A494,'[1]КС-2 (3)'!$B$35:$H$105,5,0),0)</f>
        <v>0</v>
      </c>
      <c r="AA494" s="204">
        <f t="shared" si="188"/>
        <v>0</v>
      </c>
    </row>
    <row r="495" spans="1:27" x14ac:dyDescent="0.3">
      <c r="A495" s="67"/>
      <c r="B495" s="68" t="s">
        <v>514</v>
      </c>
      <c r="C495" s="69"/>
      <c r="D495" s="70"/>
      <c r="E495" s="71"/>
      <c r="F495" s="65"/>
      <c r="G495" s="72"/>
      <c r="H495" s="66">
        <f>H494*0.745</f>
        <v>12</v>
      </c>
      <c r="I495" s="73"/>
      <c r="J495" s="69"/>
      <c r="K495" s="164"/>
      <c r="L495" s="66">
        <f>L494*0.745</f>
        <v>0</v>
      </c>
      <c r="M495" s="164"/>
      <c r="N495" s="66">
        <f>N494*0.745</f>
        <v>12</v>
      </c>
      <c r="O495" s="164"/>
      <c r="P495" s="66">
        <f>P494*0.745</f>
        <v>0</v>
      </c>
      <c r="Q495" s="164"/>
      <c r="R495" s="66">
        <f>R494*0.745</f>
        <v>0</v>
      </c>
      <c r="S495" s="226"/>
      <c r="T495" s="66">
        <f>T494*0.745</f>
        <v>0</v>
      </c>
      <c r="U495" s="76">
        <f t="shared" si="176"/>
        <v>0</v>
      </c>
      <c r="V495" s="174">
        <f t="shared" si="177"/>
        <v>12</v>
      </c>
      <c r="W495" s="176"/>
      <c r="X495" s="176">
        <f t="shared" ref="X495:X498" si="198">H495-V495</f>
        <v>0</v>
      </c>
      <c r="Z495" s="205">
        <f>IFERROR(VLOOKUP(A495,'[1]КС-2 (3)'!$B$35:$H$105,5,0),0)</f>
        <v>0</v>
      </c>
      <c r="AA495" s="204">
        <f t="shared" si="188"/>
        <v>0</v>
      </c>
    </row>
    <row r="496" spans="1:27" x14ac:dyDescent="0.3">
      <c r="A496" s="67"/>
      <c r="B496" s="68" t="s">
        <v>519</v>
      </c>
      <c r="C496" s="11" t="s">
        <v>15</v>
      </c>
      <c r="D496" s="80"/>
      <c r="E496" s="81"/>
      <c r="F496" s="80"/>
      <c r="G496" s="82"/>
      <c r="H496" s="83">
        <f>H495</f>
        <v>12</v>
      </c>
      <c r="I496" s="84"/>
      <c r="J496" s="84">
        <v>1251600</v>
      </c>
      <c r="K496" s="165"/>
      <c r="L496" s="83">
        <f>L495</f>
        <v>0</v>
      </c>
      <c r="M496" s="165"/>
      <c r="N496" s="83">
        <f>N495</f>
        <v>12</v>
      </c>
      <c r="O496" s="165"/>
      <c r="P496" s="83">
        <f>P495</f>
        <v>0</v>
      </c>
      <c r="Q496" s="165"/>
      <c r="R496" s="83">
        <f>R495</f>
        <v>0</v>
      </c>
      <c r="S496" s="227"/>
      <c r="T496" s="83">
        <f>T495</f>
        <v>0</v>
      </c>
      <c r="U496" s="85">
        <f t="shared" si="176"/>
        <v>0</v>
      </c>
      <c r="V496" s="175">
        <f t="shared" si="177"/>
        <v>12</v>
      </c>
      <c r="W496" s="177"/>
      <c r="X496" s="177">
        <f t="shared" si="198"/>
        <v>0</v>
      </c>
      <c r="Z496" s="205">
        <f>IFERROR(VLOOKUP(A496,'[1]КС-2 (3)'!$B$35:$H$105,5,0),0)</f>
        <v>0</v>
      </c>
      <c r="AA496" s="204">
        <f t="shared" si="188"/>
        <v>0</v>
      </c>
    </row>
    <row r="497" spans="1:27" x14ac:dyDescent="0.3">
      <c r="A497" s="67"/>
      <c r="B497" s="87" t="s">
        <v>520</v>
      </c>
      <c r="C497" s="11"/>
      <c r="D497" s="80"/>
      <c r="E497" s="81"/>
      <c r="F497" s="80"/>
      <c r="G497" s="82"/>
      <c r="H497" s="156">
        <f>H496*20/120</f>
        <v>2</v>
      </c>
      <c r="I497" s="84"/>
      <c r="J497" s="69"/>
      <c r="K497" s="165"/>
      <c r="L497" s="156">
        <f>L496*20/120</f>
        <v>0</v>
      </c>
      <c r="M497" s="165"/>
      <c r="N497" s="156">
        <f>N496*20/120</f>
        <v>2</v>
      </c>
      <c r="O497" s="165"/>
      <c r="P497" s="156">
        <f>P496*20/120</f>
        <v>0</v>
      </c>
      <c r="Q497" s="165"/>
      <c r="R497" s="156">
        <f>R496*20/120</f>
        <v>0</v>
      </c>
      <c r="S497" s="227"/>
      <c r="T497" s="156">
        <f>T496*20/120</f>
        <v>0</v>
      </c>
      <c r="U497" s="85">
        <f t="shared" si="176"/>
        <v>0</v>
      </c>
      <c r="V497" s="175">
        <f t="shared" si="177"/>
        <v>2</v>
      </c>
      <c r="W497" s="177"/>
      <c r="X497" s="177">
        <f t="shared" si="198"/>
        <v>0</v>
      </c>
      <c r="Z497" s="205">
        <f>IFERROR(VLOOKUP(A497,'[1]КС-2 (3)'!$B$35:$H$105,5,0),0)</f>
        <v>0</v>
      </c>
      <c r="AA497" s="204">
        <f t="shared" si="188"/>
        <v>0</v>
      </c>
    </row>
    <row r="498" spans="1:27" x14ac:dyDescent="0.3">
      <c r="A498" s="67"/>
      <c r="B498" s="87" t="s">
        <v>529</v>
      </c>
      <c r="C498" s="197"/>
      <c r="D498" s="198"/>
      <c r="E498" s="199"/>
      <c r="F498" s="198"/>
      <c r="G498" s="200"/>
      <c r="H498" s="212">
        <v>1</v>
      </c>
      <c r="I498" s="84"/>
      <c r="J498" s="69"/>
      <c r="K498" s="165"/>
      <c r="L498" s="207">
        <f>L496/H496</f>
        <v>0</v>
      </c>
      <c r="M498" s="165"/>
      <c r="N498" s="207">
        <f>N496/H496</f>
        <v>1</v>
      </c>
      <c r="O498" s="214"/>
      <c r="P498" s="207">
        <f>P496/H496</f>
        <v>0</v>
      </c>
      <c r="Q498" s="214"/>
      <c r="R498" s="207">
        <f>R496/J496</f>
        <v>0</v>
      </c>
      <c r="S498" s="228"/>
      <c r="T498" s="207">
        <f>T496/H496</f>
        <v>0</v>
      </c>
      <c r="U498" s="85">
        <f t="shared" si="176"/>
        <v>0</v>
      </c>
      <c r="V498" s="210">
        <f t="shared" si="177"/>
        <v>1</v>
      </c>
      <c r="W498" s="211"/>
      <c r="X498" s="210">
        <f t="shared" si="198"/>
        <v>0</v>
      </c>
      <c r="Z498" s="205">
        <f>IFERROR(VLOOKUP(A498,'[1]КС-2 (3)'!$B$35:$H$105,5,0),0)</f>
        <v>0</v>
      </c>
      <c r="AA498" s="204">
        <f t="shared" si="188"/>
        <v>0</v>
      </c>
    </row>
    <row r="499" spans="1:27" ht="69" x14ac:dyDescent="0.3">
      <c r="A499" s="19"/>
      <c r="B499" s="58" t="s">
        <v>481</v>
      </c>
      <c r="C499" s="52" t="s">
        <v>456</v>
      </c>
      <c r="D499" s="119">
        <v>1</v>
      </c>
      <c r="E499" s="139"/>
      <c r="F499" s="119"/>
      <c r="G499" s="114"/>
      <c r="H499" s="105"/>
      <c r="I499" s="56">
        <v>1680000</v>
      </c>
      <c r="J499" s="27"/>
      <c r="K499" s="164"/>
      <c r="L499" s="75"/>
      <c r="M499" s="164"/>
      <c r="N499" s="75"/>
      <c r="O499" s="164"/>
      <c r="P499" s="75"/>
      <c r="Q499" s="164"/>
      <c r="R499" s="75"/>
      <c r="S499" s="225"/>
      <c r="T499" s="75"/>
      <c r="U499" s="76">
        <f t="shared" si="176"/>
        <v>0</v>
      </c>
      <c r="V499" s="77">
        <f t="shared" si="177"/>
        <v>0</v>
      </c>
      <c r="W499" s="78"/>
      <c r="X499" s="79"/>
      <c r="Z499" s="205">
        <f>IFERROR(VLOOKUP(A499,'[1]КС-2 (3)'!$B$35:$H$105,5,0),0)</f>
        <v>0</v>
      </c>
      <c r="AA499" s="204">
        <f t="shared" si="188"/>
        <v>0</v>
      </c>
    </row>
    <row r="500" spans="1:27" ht="27.6" x14ac:dyDescent="0.3">
      <c r="A500" s="19"/>
      <c r="B500" s="44" t="s">
        <v>8</v>
      </c>
      <c r="C500" s="11"/>
      <c r="D500" s="126"/>
      <c r="E500" s="148"/>
      <c r="F500" s="124"/>
      <c r="G500" s="111"/>
      <c r="H500" s="104"/>
      <c r="I500" s="36"/>
      <c r="J500" s="27"/>
      <c r="K500" s="164"/>
      <c r="L500" s="75"/>
      <c r="M500" s="164"/>
      <c r="N500" s="75"/>
      <c r="O500" s="164"/>
      <c r="P500" s="75"/>
      <c r="Q500" s="164"/>
      <c r="R500" s="75"/>
      <c r="S500" s="225"/>
      <c r="T500" s="75"/>
      <c r="U500" s="76">
        <f t="shared" si="176"/>
        <v>0</v>
      </c>
      <c r="V500" s="77">
        <f t="shared" si="177"/>
        <v>0</v>
      </c>
      <c r="W500" s="78"/>
      <c r="X500" s="79"/>
      <c r="Z500" s="205">
        <f>IFERROR(VLOOKUP(A500,'[1]КС-2 (3)'!$B$35:$H$105,5,0),0)</f>
        <v>0</v>
      </c>
      <c r="AA500" s="204">
        <f t="shared" si="188"/>
        <v>0</v>
      </c>
    </row>
    <row r="501" spans="1:27" ht="96.6" x14ac:dyDescent="0.3">
      <c r="A501" s="12">
        <v>325</v>
      </c>
      <c r="B501" s="4" t="s">
        <v>452</v>
      </c>
      <c r="C501" s="13" t="s">
        <v>2</v>
      </c>
      <c r="D501" s="136">
        <v>4</v>
      </c>
      <c r="E501" s="149"/>
      <c r="F501" s="65">
        <f t="shared" ref="F501:F506" si="199">D501+E501</f>
        <v>4</v>
      </c>
      <c r="G501" s="111">
        <v>1</v>
      </c>
      <c r="H501" s="66">
        <f t="shared" ref="H501:H506" si="200">ROUND(F501*G501,0)</f>
        <v>4</v>
      </c>
      <c r="I501" s="36">
        <v>1545594</v>
      </c>
      <c r="J501" s="153">
        <f t="shared" ref="J501:J506" si="201">H501-I501</f>
        <v>-1545590</v>
      </c>
      <c r="K501" s="164">
        <v>4</v>
      </c>
      <c r="L501" s="75">
        <f t="shared" si="189"/>
        <v>4</v>
      </c>
      <c r="M501" s="164"/>
      <c r="N501" s="75">
        <f t="shared" si="190"/>
        <v>0</v>
      </c>
      <c r="O501" s="164"/>
      <c r="P501" s="75">
        <f t="shared" ref="P501:P506" si="202">ROUND(O501*$G501,0)</f>
        <v>0</v>
      </c>
      <c r="Q501" s="164"/>
      <c r="R501" s="75">
        <f t="shared" ref="R501:T506" si="203">ROUND(Q501*$G501,0)</f>
        <v>0</v>
      </c>
      <c r="S501" s="225"/>
      <c r="T501" s="75">
        <f t="shared" si="203"/>
        <v>0</v>
      </c>
      <c r="U501" s="76">
        <f t="shared" si="176"/>
        <v>4</v>
      </c>
      <c r="V501" s="77">
        <f t="shared" si="177"/>
        <v>4</v>
      </c>
      <c r="W501" s="78">
        <f t="shared" si="191"/>
        <v>0</v>
      </c>
      <c r="X501" s="79">
        <f t="shared" si="192"/>
        <v>0</v>
      </c>
      <c r="Z501" s="205">
        <f>IFERROR(VLOOKUP(A501,'[1]КС-2 (3)'!$B$35:$H$105,5,0),0)</f>
        <v>0</v>
      </c>
      <c r="AA501" s="204">
        <f t="shared" si="188"/>
        <v>0</v>
      </c>
    </row>
    <row r="502" spans="1:27" ht="55.2" x14ac:dyDescent="0.3">
      <c r="A502" s="12">
        <v>326</v>
      </c>
      <c r="B502" s="6" t="s">
        <v>451</v>
      </c>
      <c r="C502" s="2" t="s">
        <v>3</v>
      </c>
      <c r="D502" s="137">
        <v>0.2</v>
      </c>
      <c r="E502" s="150"/>
      <c r="F502" s="65">
        <f t="shared" si="199"/>
        <v>0.2</v>
      </c>
      <c r="G502" s="111">
        <v>1</v>
      </c>
      <c r="H502" s="66">
        <f t="shared" si="200"/>
        <v>0</v>
      </c>
      <c r="I502" s="36">
        <v>483</v>
      </c>
      <c r="J502" s="153">
        <f t="shared" si="201"/>
        <v>-483</v>
      </c>
      <c r="K502" s="164">
        <v>0.2</v>
      </c>
      <c r="L502" s="75">
        <f t="shared" si="189"/>
        <v>0</v>
      </c>
      <c r="M502" s="164"/>
      <c r="N502" s="75">
        <f t="shared" si="190"/>
        <v>0</v>
      </c>
      <c r="O502" s="164"/>
      <c r="P502" s="75">
        <f t="shared" si="202"/>
        <v>0</v>
      </c>
      <c r="Q502" s="164"/>
      <c r="R502" s="75">
        <f t="shared" si="203"/>
        <v>0</v>
      </c>
      <c r="S502" s="225"/>
      <c r="T502" s="75">
        <f t="shared" si="203"/>
        <v>0</v>
      </c>
      <c r="U502" s="76">
        <f t="shared" si="176"/>
        <v>0.2</v>
      </c>
      <c r="V502" s="77">
        <f t="shared" si="177"/>
        <v>0</v>
      </c>
      <c r="W502" s="78">
        <f t="shared" si="191"/>
        <v>0</v>
      </c>
      <c r="X502" s="79">
        <f t="shared" si="192"/>
        <v>0</v>
      </c>
      <c r="Z502" s="205">
        <f>IFERROR(VLOOKUP(A502,'[1]КС-2 (3)'!$B$35:$H$105,5,0),0)</f>
        <v>0</v>
      </c>
      <c r="AA502" s="204">
        <f t="shared" si="188"/>
        <v>0</v>
      </c>
    </row>
    <row r="503" spans="1:27" ht="27.6" x14ac:dyDescent="0.3">
      <c r="A503" s="12">
        <v>327</v>
      </c>
      <c r="B503" s="4" t="s">
        <v>154</v>
      </c>
      <c r="C503" s="13" t="s">
        <v>2</v>
      </c>
      <c r="D503" s="136">
        <v>4</v>
      </c>
      <c r="E503" s="149"/>
      <c r="F503" s="65">
        <f t="shared" si="199"/>
        <v>4</v>
      </c>
      <c r="G503" s="111">
        <v>1</v>
      </c>
      <c r="H503" s="66">
        <f t="shared" si="200"/>
        <v>4</v>
      </c>
      <c r="I503" s="36">
        <v>103015</v>
      </c>
      <c r="J503" s="153">
        <f t="shared" si="201"/>
        <v>-103011</v>
      </c>
      <c r="K503" s="164">
        <v>4</v>
      </c>
      <c r="L503" s="75">
        <f t="shared" si="189"/>
        <v>4</v>
      </c>
      <c r="M503" s="164"/>
      <c r="N503" s="75">
        <f t="shared" si="190"/>
        <v>0</v>
      </c>
      <c r="O503" s="164"/>
      <c r="P503" s="75">
        <f t="shared" si="202"/>
        <v>0</v>
      </c>
      <c r="Q503" s="164"/>
      <c r="R503" s="75">
        <f t="shared" si="203"/>
        <v>0</v>
      </c>
      <c r="S503" s="225"/>
      <c r="T503" s="75">
        <f t="shared" si="203"/>
        <v>0</v>
      </c>
      <c r="U503" s="76">
        <f t="shared" si="176"/>
        <v>4</v>
      </c>
      <c r="V503" s="77">
        <f t="shared" si="177"/>
        <v>4</v>
      </c>
      <c r="W503" s="78">
        <f t="shared" si="191"/>
        <v>0</v>
      </c>
      <c r="X503" s="79">
        <f t="shared" si="192"/>
        <v>0</v>
      </c>
      <c r="Z503" s="205">
        <f>IFERROR(VLOOKUP(A503,'[1]КС-2 (3)'!$B$35:$H$105,5,0),0)</f>
        <v>0</v>
      </c>
      <c r="AA503" s="204">
        <f t="shared" si="188"/>
        <v>0</v>
      </c>
    </row>
    <row r="504" spans="1:27" ht="27.6" x14ac:dyDescent="0.3">
      <c r="A504" s="12">
        <v>328</v>
      </c>
      <c r="B504" s="4" t="s">
        <v>155</v>
      </c>
      <c r="C504" s="13" t="s">
        <v>2</v>
      </c>
      <c r="D504" s="136">
        <v>4</v>
      </c>
      <c r="E504" s="149"/>
      <c r="F504" s="65">
        <f t="shared" si="199"/>
        <v>4</v>
      </c>
      <c r="G504" s="111">
        <v>1</v>
      </c>
      <c r="H504" s="66">
        <f t="shared" si="200"/>
        <v>4</v>
      </c>
      <c r="I504" s="36"/>
      <c r="J504" s="153">
        <f t="shared" si="201"/>
        <v>4</v>
      </c>
      <c r="K504" s="164">
        <v>4</v>
      </c>
      <c r="L504" s="75">
        <f t="shared" si="189"/>
        <v>4</v>
      </c>
      <c r="M504" s="164"/>
      <c r="N504" s="75">
        <f t="shared" si="190"/>
        <v>0</v>
      </c>
      <c r="O504" s="164"/>
      <c r="P504" s="75">
        <f t="shared" si="202"/>
        <v>0</v>
      </c>
      <c r="Q504" s="164"/>
      <c r="R504" s="75">
        <f t="shared" si="203"/>
        <v>0</v>
      </c>
      <c r="S504" s="225"/>
      <c r="T504" s="75">
        <f t="shared" si="203"/>
        <v>0</v>
      </c>
      <c r="U504" s="76">
        <f t="shared" si="176"/>
        <v>4</v>
      </c>
      <c r="V504" s="77">
        <f t="shared" si="177"/>
        <v>4</v>
      </c>
      <c r="W504" s="78">
        <f t="shared" si="191"/>
        <v>0</v>
      </c>
      <c r="X504" s="79">
        <f t="shared" si="192"/>
        <v>0</v>
      </c>
      <c r="Z504" s="205">
        <f>IFERROR(VLOOKUP(A504,'[1]КС-2 (3)'!$B$35:$H$105,5,0),0)</f>
        <v>0</v>
      </c>
      <c r="AA504" s="204">
        <f t="shared" si="188"/>
        <v>0</v>
      </c>
    </row>
    <row r="505" spans="1:27" ht="27.6" x14ac:dyDescent="0.3">
      <c r="A505" s="12">
        <v>329</v>
      </c>
      <c r="B505" s="5" t="s">
        <v>164</v>
      </c>
      <c r="C505" s="13" t="s">
        <v>2</v>
      </c>
      <c r="D505" s="136">
        <v>2</v>
      </c>
      <c r="E505" s="149"/>
      <c r="F505" s="65">
        <f t="shared" si="199"/>
        <v>2</v>
      </c>
      <c r="G505" s="111">
        <v>1</v>
      </c>
      <c r="H505" s="66">
        <f t="shared" si="200"/>
        <v>2</v>
      </c>
      <c r="I505" s="36">
        <v>13177</v>
      </c>
      <c r="J505" s="153">
        <f t="shared" si="201"/>
        <v>-13175</v>
      </c>
      <c r="K505" s="164">
        <v>2</v>
      </c>
      <c r="L505" s="75">
        <f t="shared" si="189"/>
        <v>2</v>
      </c>
      <c r="M505" s="164"/>
      <c r="N505" s="75">
        <f t="shared" si="190"/>
        <v>0</v>
      </c>
      <c r="O505" s="164"/>
      <c r="P505" s="75">
        <f t="shared" si="202"/>
        <v>0</v>
      </c>
      <c r="Q505" s="164"/>
      <c r="R505" s="75">
        <f t="shared" si="203"/>
        <v>0</v>
      </c>
      <c r="S505" s="225"/>
      <c r="T505" s="75">
        <f t="shared" si="203"/>
        <v>0</v>
      </c>
      <c r="U505" s="76">
        <f t="shared" si="176"/>
        <v>2</v>
      </c>
      <c r="V505" s="77">
        <f t="shared" si="177"/>
        <v>2</v>
      </c>
      <c r="W505" s="78">
        <f t="shared" si="191"/>
        <v>0</v>
      </c>
      <c r="X505" s="79">
        <f t="shared" si="192"/>
        <v>0</v>
      </c>
      <c r="Z505" s="205">
        <f>IFERROR(VLOOKUP(A505,'[1]КС-2 (3)'!$B$35:$H$105,5,0),0)</f>
        <v>0</v>
      </c>
      <c r="AA505" s="204">
        <f t="shared" si="188"/>
        <v>0</v>
      </c>
    </row>
    <row r="506" spans="1:27" ht="27.6" x14ac:dyDescent="0.3">
      <c r="A506" s="12">
        <v>330</v>
      </c>
      <c r="B506" s="3" t="s">
        <v>182</v>
      </c>
      <c r="C506" s="13" t="s">
        <v>2</v>
      </c>
      <c r="D506" s="136">
        <v>2</v>
      </c>
      <c r="E506" s="149"/>
      <c r="F506" s="65">
        <f t="shared" si="199"/>
        <v>2</v>
      </c>
      <c r="G506" s="111">
        <v>1</v>
      </c>
      <c r="H506" s="66">
        <f t="shared" si="200"/>
        <v>2</v>
      </c>
      <c r="I506" s="36">
        <v>17731</v>
      </c>
      <c r="J506" s="153">
        <f t="shared" si="201"/>
        <v>-17729</v>
      </c>
      <c r="K506" s="164">
        <v>2</v>
      </c>
      <c r="L506" s="75">
        <f t="shared" si="189"/>
        <v>2</v>
      </c>
      <c r="M506" s="164"/>
      <c r="N506" s="75">
        <f t="shared" si="190"/>
        <v>0</v>
      </c>
      <c r="O506" s="164"/>
      <c r="P506" s="75">
        <f t="shared" si="202"/>
        <v>0</v>
      </c>
      <c r="Q506" s="164"/>
      <c r="R506" s="75">
        <f t="shared" si="203"/>
        <v>0</v>
      </c>
      <c r="S506" s="225"/>
      <c r="T506" s="75">
        <f t="shared" si="203"/>
        <v>0</v>
      </c>
      <c r="U506" s="76">
        <f t="shared" si="176"/>
        <v>2</v>
      </c>
      <c r="V506" s="77">
        <f t="shared" si="177"/>
        <v>2</v>
      </c>
      <c r="W506" s="78">
        <f t="shared" si="191"/>
        <v>0</v>
      </c>
      <c r="X506" s="79">
        <f t="shared" si="192"/>
        <v>0</v>
      </c>
      <c r="Z506" s="205">
        <f>IFERROR(VLOOKUP(A506,'[1]КС-2 (3)'!$B$35:$H$105,5,0),0)</f>
        <v>0</v>
      </c>
      <c r="AA506" s="204">
        <f t="shared" si="188"/>
        <v>0</v>
      </c>
    </row>
    <row r="507" spans="1:27" ht="28.2" x14ac:dyDescent="0.3">
      <c r="A507" s="19"/>
      <c r="B507" s="42" t="s">
        <v>508</v>
      </c>
      <c r="C507" s="43" t="s">
        <v>15</v>
      </c>
      <c r="D507" s="126"/>
      <c r="E507" s="148"/>
      <c r="F507" s="124"/>
      <c r="G507" s="111"/>
      <c r="H507" s="66">
        <f>SUM(H501:H506)</f>
        <v>16</v>
      </c>
      <c r="I507" s="37">
        <v>1680000</v>
      </c>
      <c r="J507" s="24"/>
      <c r="K507" s="164"/>
      <c r="L507" s="66">
        <f>SUM(L501:L506)</f>
        <v>16</v>
      </c>
      <c r="M507" s="164"/>
      <c r="N507" s="66">
        <f>SUM(N501:N506)</f>
        <v>0</v>
      </c>
      <c r="O507" s="164"/>
      <c r="P507" s="66">
        <f>SUM(P501:P506)</f>
        <v>0</v>
      </c>
      <c r="Q507" s="164"/>
      <c r="R507" s="66">
        <f>SUM(R501:R506)</f>
        <v>0</v>
      </c>
      <c r="S507" s="226"/>
      <c r="T507" s="66">
        <f>SUM(T501:T506)</f>
        <v>0</v>
      </c>
      <c r="U507" s="76">
        <f t="shared" si="176"/>
        <v>0</v>
      </c>
      <c r="V507" s="174">
        <f t="shared" si="177"/>
        <v>16</v>
      </c>
      <c r="W507" s="176"/>
      <c r="X507" s="176">
        <f t="shared" si="192"/>
        <v>0</v>
      </c>
      <c r="Z507" s="205">
        <f>IFERROR(VLOOKUP(A507,'[1]КС-2 (3)'!$B$35:$H$105,5,0),0)</f>
        <v>0</v>
      </c>
      <c r="AA507" s="204">
        <f t="shared" si="188"/>
        <v>0</v>
      </c>
    </row>
    <row r="508" spans="1:27" x14ac:dyDescent="0.3">
      <c r="A508" s="67"/>
      <c r="B508" s="68" t="s">
        <v>514</v>
      </c>
      <c r="C508" s="69"/>
      <c r="D508" s="70"/>
      <c r="E508" s="71"/>
      <c r="F508" s="65"/>
      <c r="G508" s="72"/>
      <c r="H508" s="66">
        <f>H507*0.745</f>
        <v>12</v>
      </c>
      <c r="I508" s="73"/>
      <c r="J508" s="69"/>
      <c r="K508" s="164"/>
      <c r="L508" s="66">
        <f>L507*0.745</f>
        <v>12</v>
      </c>
      <c r="M508" s="164"/>
      <c r="N508" s="66">
        <f>N507*0.745</f>
        <v>0</v>
      </c>
      <c r="O508" s="164"/>
      <c r="P508" s="66">
        <f>P507*0.745</f>
        <v>0</v>
      </c>
      <c r="Q508" s="164"/>
      <c r="R508" s="66">
        <f>R507*0.745</f>
        <v>0</v>
      </c>
      <c r="S508" s="226"/>
      <c r="T508" s="66">
        <f>T507*0.745</f>
        <v>0</v>
      </c>
      <c r="U508" s="76">
        <f t="shared" si="176"/>
        <v>0</v>
      </c>
      <c r="V508" s="174">
        <f t="shared" si="177"/>
        <v>12</v>
      </c>
      <c r="W508" s="176"/>
      <c r="X508" s="176">
        <f t="shared" si="192"/>
        <v>0</v>
      </c>
      <c r="Z508" s="205">
        <f>IFERROR(VLOOKUP(A508,'[1]КС-2 (3)'!$B$35:$H$105,5,0),0)</f>
        <v>0</v>
      </c>
      <c r="AA508" s="204">
        <f t="shared" si="188"/>
        <v>0</v>
      </c>
    </row>
    <row r="509" spans="1:27" x14ac:dyDescent="0.3">
      <c r="A509" s="67"/>
      <c r="B509" s="68" t="s">
        <v>519</v>
      </c>
      <c r="C509" s="11" t="s">
        <v>15</v>
      </c>
      <c r="D509" s="80"/>
      <c r="E509" s="81"/>
      <c r="F509" s="80"/>
      <c r="G509" s="82"/>
      <c r="H509" s="83">
        <f>H508</f>
        <v>12</v>
      </c>
      <c r="I509" s="84"/>
      <c r="J509" s="84">
        <v>1251600</v>
      </c>
      <c r="K509" s="165"/>
      <c r="L509" s="83">
        <f>L508</f>
        <v>12</v>
      </c>
      <c r="M509" s="165"/>
      <c r="N509" s="83">
        <f>N508</f>
        <v>0</v>
      </c>
      <c r="O509" s="165"/>
      <c r="P509" s="83">
        <f>P508</f>
        <v>0</v>
      </c>
      <c r="Q509" s="165"/>
      <c r="R509" s="83">
        <f>R508</f>
        <v>0</v>
      </c>
      <c r="S509" s="227"/>
      <c r="T509" s="83">
        <f>T508</f>
        <v>0</v>
      </c>
      <c r="U509" s="85">
        <f t="shared" si="176"/>
        <v>0</v>
      </c>
      <c r="V509" s="175">
        <f t="shared" si="177"/>
        <v>12</v>
      </c>
      <c r="W509" s="177"/>
      <c r="X509" s="177">
        <f t="shared" si="192"/>
        <v>0</v>
      </c>
      <c r="Z509" s="205">
        <f>IFERROR(VLOOKUP(A509,'[1]КС-2 (3)'!$B$35:$H$105,5,0),0)</f>
        <v>0</v>
      </c>
      <c r="AA509" s="204">
        <f t="shared" si="188"/>
        <v>0</v>
      </c>
    </row>
    <row r="510" spans="1:27" x14ac:dyDescent="0.3">
      <c r="A510" s="67"/>
      <c r="B510" s="87" t="s">
        <v>520</v>
      </c>
      <c r="C510" s="11"/>
      <c r="D510" s="80"/>
      <c r="E510" s="81"/>
      <c r="F510" s="80"/>
      <c r="G510" s="82"/>
      <c r="H510" s="156">
        <f>H509*20/120</f>
        <v>2</v>
      </c>
      <c r="I510" s="84"/>
      <c r="J510" s="69"/>
      <c r="K510" s="165"/>
      <c r="L510" s="156">
        <f>L509*20/120</f>
        <v>2</v>
      </c>
      <c r="M510" s="165"/>
      <c r="N510" s="156">
        <f>N509*20/120</f>
        <v>0</v>
      </c>
      <c r="O510" s="165"/>
      <c r="P510" s="156">
        <f>P509*20/120</f>
        <v>0</v>
      </c>
      <c r="Q510" s="165"/>
      <c r="R510" s="156">
        <f>R509*20/120</f>
        <v>0</v>
      </c>
      <c r="S510" s="227"/>
      <c r="T510" s="156">
        <f>T509*20/120</f>
        <v>0</v>
      </c>
      <c r="U510" s="85">
        <f t="shared" si="176"/>
        <v>0</v>
      </c>
      <c r="V510" s="175">
        <f t="shared" si="177"/>
        <v>2</v>
      </c>
      <c r="W510" s="177"/>
      <c r="X510" s="177">
        <f t="shared" si="192"/>
        <v>0</v>
      </c>
      <c r="Z510" s="205">
        <f>IFERROR(VLOOKUP(A510,'[1]КС-2 (3)'!$B$35:$H$105,5,0),0)</f>
        <v>0</v>
      </c>
      <c r="AA510" s="204">
        <f t="shared" si="188"/>
        <v>0</v>
      </c>
    </row>
    <row r="511" spans="1:27" x14ac:dyDescent="0.3">
      <c r="A511" s="67"/>
      <c r="B511" s="87" t="s">
        <v>529</v>
      </c>
      <c r="C511" s="197"/>
      <c r="D511" s="198"/>
      <c r="E511" s="199"/>
      <c r="F511" s="198"/>
      <c r="G511" s="200"/>
      <c r="H511" s="212">
        <v>1</v>
      </c>
      <c r="I511" s="84"/>
      <c r="J511" s="69"/>
      <c r="K511" s="165"/>
      <c r="L511" s="207">
        <f>L509/H509</f>
        <v>1</v>
      </c>
      <c r="M511" s="165"/>
      <c r="N511" s="207">
        <f>N509/H509</f>
        <v>0</v>
      </c>
      <c r="O511" s="214"/>
      <c r="P511" s="207">
        <f>P509/H509</f>
        <v>0</v>
      </c>
      <c r="Q511" s="214"/>
      <c r="R511" s="207">
        <f>R509/J509</f>
        <v>0</v>
      </c>
      <c r="S511" s="228"/>
      <c r="T511" s="207">
        <f>T509/H509</f>
        <v>0</v>
      </c>
      <c r="U511" s="85">
        <f t="shared" si="176"/>
        <v>0</v>
      </c>
      <c r="V511" s="210">
        <f t="shared" si="177"/>
        <v>1</v>
      </c>
      <c r="W511" s="211"/>
      <c r="X511" s="210">
        <f t="shared" si="192"/>
        <v>0</v>
      </c>
      <c r="Z511" s="205">
        <f>IFERROR(VLOOKUP(A511,'[1]КС-2 (3)'!$B$35:$H$105,5,0),0)</f>
        <v>0</v>
      </c>
      <c r="AA511" s="204">
        <f t="shared" si="188"/>
        <v>0</v>
      </c>
    </row>
    <row r="512" spans="1:27" ht="82.8" x14ac:dyDescent="0.3">
      <c r="A512" s="19"/>
      <c r="B512" s="58" t="s">
        <v>482</v>
      </c>
      <c r="C512" s="52" t="s">
        <v>456</v>
      </c>
      <c r="D512" s="119">
        <v>1</v>
      </c>
      <c r="E512" s="139"/>
      <c r="F512" s="119"/>
      <c r="G512" s="114"/>
      <c r="H512" s="105"/>
      <c r="I512" s="56">
        <v>3956318</v>
      </c>
      <c r="J512" s="27"/>
      <c r="K512" s="164"/>
      <c r="L512" s="75"/>
      <c r="M512" s="164"/>
      <c r="N512" s="75"/>
      <c r="O512" s="164"/>
      <c r="P512" s="75"/>
      <c r="Q512" s="164"/>
      <c r="R512" s="75"/>
      <c r="S512" s="225"/>
      <c r="T512" s="75"/>
      <c r="U512" s="76">
        <f t="shared" si="176"/>
        <v>0</v>
      </c>
      <c r="V512" s="77">
        <f t="shared" si="177"/>
        <v>0</v>
      </c>
      <c r="W512" s="78"/>
      <c r="X512" s="79"/>
      <c r="Z512" s="205">
        <f>IFERROR(VLOOKUP(A512,'[1]КС-2 (3)'!$B$35:$H$105,5,0),0)</f>
        <v>0</v>
      </c>
      <c r="AA512" s="204">
        <f t="shared" si="188"/>
        <v>0</v>
      </c>
    </row>
    <row r="513" spans="1:27" ht="27.6" x14ac:dyDescent="0.3">
      <c r="A513" s="19"/>
      <c r="B513" s="44" t="s">
        <v>8</v>
      </c>
      <c r="C513" s="11"/>
      <c r="D513" s="126"/>
      <c r="E513" s="148"/>
      <c r="F513" s="124"/>
      <c r="G513" s="111"/>
      <c r="H513" s="104"/>
      <c r="I513" s="36"/>
      <c r="J513" s="27"/>
      <c r="K513" s="164"/>
      <c r="L513" s="75"/>
      <c r="M513" s="164"/>
      <c r="N513" s="75"/>
      <c r="O513" s="164"/>
      <c r="P513" s="75"/>
      <c r="Q513" s="164"/>
      <c r="R513" s="75"/>
      <c r="S513" s="225"/>
      <c r="T513" s="75"/>
      <c r="U513" s="76">
        <f t="shared" si="176"/>
        <v>0</v>
      </c>
      <c r="V513" s="77">
        <f t="shared" si="177"/>
        <v>0</v>
      </c>
      <c r="W513" s="78"/>
      <c r="X513" s="79"/>
      <c r="Z513" s="205">
        <f>IFERROR(VLOOKUP(A513,'[1]КС-2 (3)'!$B$35:$H$105,5,0),0)</f>
        <v>0</v>
      </c>
      <c r="AA513" s="204">
        <f t="shared" si="188"/>
        <v>0</v>
      </c>
    </row>
    <row r="514" spans="1:27" ht="96.6" x14ac:dyDescent="0.3">
      <c r="A514" s="12">
        <v>331</v>
      </c>
      <c r="B514" s="4" t="s">
        <v>452</v>
      </c>
      <c r="C514" s="2" t="s">
        <v>12</v>
      </c>
      <c r="D514" s="136">
        <v>6</v>
      </c>
      <c r="E514" s="149"/>
      <c r="F514" s="65">
        <f t="shared" ref="F514:F520" si="204">D514+E514</f>
        <v>6</v>
      </c>
      <c r="G514" s="111">
        <v>1</v>
      </c>
      <c r="H514" s="66">
        <f t="shared" ref="H514:H520" si="205">ROUND(F514*G514,0)</f>
        <v>6</v>
      </c>
      <c r="I514" s="36">
        <v>2402855</v>
      </c>
      <c r="J514" s="153">
        <f t="shared" ref="J514:J520" si="206">H514-I514</f>
        <v>-2402849</v>
      </c>
      <c r="K514" s="213">
        <v>6</v>
      </c>
      <c r="L514" s="75">
        <f t="shared" si="189"/>
        <v>6</v>
      </c>
      <c r="M514" s="164"/>
      <c r="N514" s="75">
        <f t="shared" si="190"/>
        <v>0</v>
      </c>
      <c r="O514" s="164"/>
      <c r="P514" s="75">
        <f t="shared" ref="P514:P520" si="207">ROUND(O514*$G514,0)</f>
        <v>0</v>
      </c>
      <c r="Q514" s="164"/>
      <c r="R514" s="75">
        <f t="shared" ref="R514:T520" si="208">ROUND(Q514*$G514,0)</f>
        <v>0</v>
      </c>
      <c r="S514" s="225"/>
      <c r="T514" s="75">
        <f t="shared" si="208"/>
        <v>0</v>
      </c>
      <c r="U514" s="76">
        <f t="shared" si="176"/>
        <v>6</v>
      </c>
      <c r="V514" s="77">
        <f t="shared" si="177"/>
        <v>6</v>
      </c>
      <c r="W514" s="78">
        <f t="shared" si="191"/>
        <v>0</v>
      </c>
      <c r="X514" s="79">
        <f t="shared" si="192"/>
        <v>0</v>
      </c>
      <c r="Z514" s="205">
        <f>IFERROR(VLOOKUP(A514,'[1]КС-2 (3)'!$B$35:$H$105,5,0),0)</f>
        <v>0</v>
      </c>
      <c r="AA514" s="204">
        <f t="shared" si="188"/>
        <v>0</v>
      </c>
    </row>
    <row r="515" spans="1:27" ht="96.6" x14ac:dyDescent="0.3">
      <c r="A515" s="12">
        <v>332</v>
      </c>
      <c r="B515" s="4" t="s">
        <v>453</v>
      </c>
      <c r="C515" s="2" t="s">
        <v>12</v>
      </c>
      <c r="D515" s="136">
        <v>4</v>
      </c>
      <c r="E515" s="149"/>
      <c r="F515" s="65">
        <f t="shared" si="204"/>
        <v>4</v>
      </c>
      <c r="G515" s="111">
        <v>1</v>
      </c>
      <c r="H515" s="66">
        <f t="shared" si="205"/>
        <v>4</v>
      </c>
      <c r="I515" s="36">
        <v>1156655</v>
      </c>
      <c r="J515" s="153">
        <f t="shared" si="206"/>
        <v>-1156651</v>
      </c>
      <c r="K515" s="164">
        <v>4</v>
      </c>
      <c r="L515" s="75">
        <f t="shared" si="189"/>
        <v>4</v>
      </c>
      <c r="M515" s="164"/>
      <c r="N515" s="75">
        <f t="shared" si="190"/>
        <v>0</v>
      </c>
      <c r="O515" s="164"/>
      <c r="P515" s="75">
        <f t="shared" si="207"/>
        <v>0</v>
      </c>
      <c r="Q515" s="164"/>
      <c r="R515" s="75">
        <f t="shared" si="208"/>
        <v>0</v>
      </c>
      <c r="S515" s="225"/>
      <c r="T515" s="75">
        <f t="shared" si="208"/>
        <v>0</v>
      </c>
      <c r="U515" s="76">
        <f t="shared" si="176"/>
        <v>4</v>
      </c>
      <c r="V515" s="77">
        <f t="shared" si="177"/>
        <v>4</v>
      </c>
      <c r="W515" s="78">
        <f t="shared" si="191"/>
        <v>0</v>
      </c>
      <c r="X515" s="79">
        <f t="shared" si="192"/>
        <v>0</v>
      </c>
      <c r="Z515" s="205">
        <f>IFERROR(VLOOKUP(A515,'[1]КС-2 (3)'!$B$35:$H$105,5,0),0)</f>
        <v>0</v>
      </c>
      <c r="AA515" s="204">
        <f t="shared" si="188"/>
        <v>0</v>
      </c>
    </row>
    <row r="516" spans="1:27" ht="55.2" x14ac:dyDescent="0.3">
      <c r="A516" s="12">
        <v>333</v>
      </c>
      <c r="B516" s="6" t="s">
        <v>451</v>
      </c>
      <c r="C516" s="2" t="s">
        <v>3</v>
      </c>
      <c r="D516" s="137">
        <v>0.5</v>
      </c>
      <c r="E516" s="150"/>
      <c r="F516" s="65">
        <f t="shared" si="204"/>
        <v>0.5</v>
      </c>
      <c r="G516" s="111">
        <v>1</v>
      </c>
      <c r="H516" s="66">
        <f t="shared" si="205"/>
        <v>1</v>
      </c>
      <c r="I516" s="36">
        <v>1252</v>
      </c>
      <c r="J516" s="153">
        <f t="shared" si="206"/>
        <v>-1251</v>
      </c>
      <c r="K516" s="164">
        <v>0.5</v>
      </c>
      <c r="L516" s="75">
        <f t="shared" si="189"/>
        <v>1</v>
      </c>
      <c r="M516" s="164"/>
      <c r="N516" s="75">
        <f t="shared" si="190"/>
        <v>0</v>
      </c>
      <c r="O516" s="164"/>
      <c r="P516" s="75">
        <f t="shared" si="207"/>
        <v>0</v>
      </c>
      <c r="Q516" s="164"/>
      <c r="R516" s="75">
        <f t="shared" si="208"/>
        <v>0</v>
      </c>
      <c r="S516" s="225"/>
      <c r="T516" s="75">
        <f t="shared" si="208"/>
        <v>0</v>
      </c>
      <c r="U516" s="76">
        <f t="shared" si="176"/>
        <v>0.5</v>
      </c>
      <c r="V516" s="77">
        <f t="shared" si="177"/>
        <v>1</v>
      </c>
      <c r="W516" s="78">
        <f t="shared" si="191"/>
        <v>0</v>
      </c>
      <c r="X516" s="79">
        <f t="shared" si="192"/>
        <v>0</v>
      </c>
      <c r="Z516" s="205">
        <f>IFERROR(VLOOKUP(A516,'[1]КС-2 (3)'!$B$35:$H$105,5,0),0)</f>
        <v>0</v>
      </c>
      <c r="AA516" s="204">
        <f t="shared" si="188"/>
        <v>0</v>
      </c>
    </row>
    <row r="517" spans="1:27" ht="27.6" x14ac:dyDescent="0.3">
      <c r="A517" s="12">
        <v>334</v>
      </c>
      <c r="B517" s="4" t="s">
        <v>154</v>
      </c>
      <c r="C517" s="13" t="s">
        <v>2</v>
      </c>
      <c r="D517" s="136">
        <v>10</v>
      </c>
      <c r="E517" s="149"/>
      <c r="F517" s="65">
        <f t="shared" si="204"/>
        <v>10</v>
      </c>
      <c r="G517" s="111">
        <v>1</v>
      </c>
      <c r="H517" s="66">
        <f t="shared" si="205"/>
        <v>10</v>
      </c>
      <c r="I517" s="36">
        <v>266917</v>
      </c>
      <c r="J517" s="153">
        <f t="shared" si="206"/>
        <v>-266907</v>
      </c>
      <c r="K517" s="164">
        <v>10</v>
      </c>
      <c r="L517" s="75">
        <f t="shared" si="189"/>
        <v>10</v>
      </c>
      <c r="M517" s="164"/>
      <c r="N517" s="75">
        <f t="shared" si="190"/>
        <v>0</v>
      </c>
      <c r="O517" s="164"/>
      <c r="P517" s="75">
        <f t="shared" si="207"/>
        <v>0</v>
      </c>
      <c r="Q517" s="164"/>
      <c r="R517" s="75">
        <f t="shared" si="208"/>
        <v>0</v>
      </c>
      <c r="S517" s="225"/>
      <c r="T517" s="75">
        <f t="shared" si="208"/>
        <v>0</v>
      </c>
      <c r="U517" s="76">
        <f t="shared" si="176"/>
        <v>10</v>
      </c>
      <c r="V517" s="77">
        <f t="shared" si="177"/>
        <v>10</v>
      </c>
      <c r="W517" s="78">
        <f t="shared" si="191"/>
        <v>0</v>
      </c>
      <c r="X517" s="79">
        <f t="shared" si="192"/>
        <v>0</v>
      </c>
      <c r="Z517" s="205">
        <f>IFERROR(VLOOKUP(A517,'[1]КС-2 (3)'!$B$35:$H$105,5,0),0)</f>
        <v>0</v>
      </c>
      <c r="AA517" s="204">
        <f t="shared" si="188"/>
        <v>0</v>
      </c>
    </row>
    <row r="518" spans="1:27" ht="27.6" x14ac:dyDescent="0.3">
      <c r="A518" s="12">
        <v>335</v>
      </c>
      <c r="B518" s="4" t="s">
        <v>155</v>
      </c>
      <c r="C518" s="13" t="s">
        <v>2</v>
      </c>
      <c r="D518" s="136">
        <v>6</v>
      </c>
      <c r="E518" s="149"/>
      <c r="F518" s="65">
        <f t="shared" si="204"/>
        <v>6</v>
      </c>
      <c r="G518" s="111">
        <v>1</v>
      </c>
      <c r="H518" s="66">
        <f t="shared" si="205"/>
        <v>6</v>
      </c>
      <c r="I518" s="36"/>
      <c r="J518" s="153">
        <f t="shared" si="206"/>
        <v>6</v>
      </c>
      <c r="K518" s="164">
        <v>6</v>
      </c>
      <c r="L518" s="75">
        <f t="shared" si="189"/>
        <v>6</v>
      </c>
      <c r="M518" s="164"/>
      <c r="N518" s="75">
        <f t="shared" si="190"/>
        <v>0</v>
      </c>
      <c r="O518" s="164"/>
      <c r="P518" s="75">
        <f t="shared" si="207"/>
        <v>0</v>
      </c>
      <c r="Q518" s="164"/>
      <c r="R518" s="75">
        <f t="shared" si="208"/>
        <v>0</v>
      </c>
      <c r="S518" s="225"/>
      <c r="T518" s="75">
        <f t="shared" si="208"/>
        <v>0</v>
      </c>
      <c r="U518" s="76">
        <f t="shared" si="176"/>
        <v>6</v>
      </c>
      <c r="V518" s="77">
        <f t="shared" si="177"/>
        <v>6</v>
      </c>
      <c r="W518" s="78">
        <f t="shared" si="191"/>
        <v>0</v>
      </c>
      <c r="X518" s="79">
        <f t="shared" si="192"/>
        <v>0</v>
      </c>
      <c r="Z518" s="205">
        <f>IFERROR(VLOOKUP(A518,'[1]КС-2 (3)'!$B$35:$H$105,5,0),0)</f>
        <v>0</v>
      </c>
      <c r="AA518" s="204">
        <f t="shared" si="188"/>
        <v>0</v>
      </c>
    </row>
    <row r="519" spans="1:27" ht="27.6" x14ac:dyDescent="0.3">
      <c r="A519" s="12">
        <v>336</v>
      </c>
      <c r="B519" s="3" t="s">
        <v>163</v>
      </c>
      <c r="C519" s="13" t="s">
        <v>2</v>
      </c>
      <c r="D519" s="136">
        <v>12</v>
      </c>
      <c r="E519" s="149"/>
      <c r="F519" s="65">
        <f t="shared" si="204"/>
        <v>12</v>
      </c>
      <c r="G519" s="111">
        <v>1</v>
      </c>
      <c r="H519" s="66">
        <f t="shared" si="205"/>
        <v>12</v>
      </c>
      <c r="I519" s="36">
        <v>110262</v>
      </c>
      <c r="J519" s="153">
        <f t="shared" si="206"/>
        <v>-110250</v>
      </c>
      <c r="K519" s="164">
        <v>12</v>
      </c>
      <c r="L519" s="75">
        <f t="shared" si="189"/>
        <v>12</v>
      </c>
      <c r="M519" s="164"/>
      <c r="N519" s="75">
        <f t="shared" si="190"/>
        <v>0</v>
      </c>
      <c r="O519" s="164"/>
      <c r="P519" s="75">
        <f t="shared" si="207"/>
        <v>0</v>
      </c>
      <c r="Q519" s="164"/>
      <c r="R519" s="75">
        <f t="shared" si="208"/>
        <v>0</v>
      </c>
      <c r="S519" s="225"/>
      <c r="T519" s="75">
        <f t="shared" si="208"/>
        <v>0</v>
      </c>
      <c r="U519" s="76">
        <f t="shared" si="176"/>
        <v>12</v>
      </c>
      <c r="V519" s="77">
        <f t="shared" si="177"/>
        <v>12</v>
      </c>
      <c r="W519" s="78">
        <f t="shared" si="191"/>
        <v>0</v>
      </c>
      <c r="X519" s="79">
        <f t="shared" si="192"/>
        <v>0</v>
      </c>
      <c r="Z519" s="205">
        <f>IFERROR(VLOOKUP(A519,'[1]КС-2 (3)'!$B$35:$H$105,5,0),0)</f>
        <v>0</v>
      </c>
      <c r="AA519" s="204">
        <f t="shared" si="188"/>
        <v>0</v>
      </c>
    </row>
    <row r="520" spans="1:27" ht="27.6" x14ac:dyDescent="0.3">
      <c r="A520" s="12">
        <v>337</v>
      </c>
      <c r="B520" s="3" t="s">
        <v>165</v>
      </c>
      <c r="C520" s="13" t="s">
        <v>2</v>
      </c>
      <c r="D520" s="136">
        <v>2</v>
      </c>
      <c r="E520" s="149"/>
      <c r="F520" s="65">
        <f t="shared" si="204"/>
        <v>2</v>
      </c>
      <c r="G520" s="111">
        <v>1</v>
      </c>
      <c r="H520" s="66">
        <f t="shared" si="205"/>
        <v>2</v>
      </c>
      <c r="I520" s="36">
        <v>18377</v>
      </c>
      <c r="J520" s="153">
        <f t="shared" si="206"/>
        <v>-18375</v>
      </c>
      <c r="K520" s="164">
        <v>2</v>
      </c>
      <c r="L520" s="75">
        <f t="shared" si="189"/>
        <v>2</v>
      </c>
      <c r="M520" s="164"/>
      <c r="N520" s="75">
        <f t="shared" si="190"/>
        <v>0</v>
      </c>
      <c r="O520" s="164"/>
      <c r="P520" s="75">
        <f t="shared" si="207"/>
        <v>0</v>
      </c>
      <c r="Q520" s="164"/>
      <c r="R520" s="75">
        <f t="shared" si="208"/>
        <v>0</v>
      </c>
      <c r="S520" s="225"/>
      <c r="T520" s="75">
        <f t="shared" si="208"/>
        <v>0</v>
      </c>
      <c r="U520" s="76">
        <f t="shared" si="176"/>
        <v>2</v>
      </c>
      <c r="V520" s="77">
        <f t="shared" si="177"/>
        <v>2</v>
      </c>
      <c r="W520" s="78">
        <f t="shared" si="191"/>
        <v>0</v>
      </c>
      <c r="X520" s="79">
        <f t="shared" si="192"/>
        <v>0</v>
      </c>
      <c r="Z520" s="205">
        <f>IFERROR(VLOOKUP(A520,'[1]КС-2 (3)'!$B$35:$H$105,5,0),0)</f>
        <v>0</v>
      </c>
      <c r="AA520" s="204">
        <f t="shared" si="188"/>
        <v>0</v>
      </c>
    </row>
    <row r="521" spans="1:27" x14ac:dyDescent="0.3">
      <c r="A521" s="19"/>
      <c r="B521" s="28" t="s">
        <v>501</v>
      </c>
      <c r="C521" s="45" t="s">
        <v>15</v>
      </c>
      <c r="D521" s="126"/>
      <c r="E521" s="148"/>
      <c r="F521" s="124"/>
      <c r="G521" s="111"/>
      <c r="H521" s="66">
        <f>SUM(H514:H520)</f>
        <v>41</v>
      </c>
      <c r="I521" s="37">
        <v>3956318</v>
      </c>
      <c r="J521" s="24"/>
      <c r="K521" s="164"/>
      <c r="L521" s="66">
        <f>SUM(L514:L520)</f>
        <v>41</v>
      </c>
      <c r="M521" s="164"/>
      <c r="N521" s="66">
        <f>SUM(N514:N520)</f>
        <v>0</v>
      </c>
      <c r="O521" s="164"/>
      <c r="P521" s="66">
        <f>SUM(P514:P520)</f>
        <v>0</v>
      </c>
      <c r="Q521" s="164"/>
      <c r="R521" s="66">
        <f>SUM(R514:R520)</f>
        <v>0</v>
      </c>
      <c r="S521" s="226"/>
      <c r="T521" s="66">
        <f>SUM(T514:T520)</f>
        <v>0</v>
      </c>
      <c r="U521" s="76">
        <f t="shared" si="176"/>
        <v>0</v>
      </c>
      <c r="V521" s="174">
        <f t="shared" si="177"/>
        <v>41</v>
      </c>
      <c r="W521" s="78"/>
      <c r="X521" s="176">
        <f t="shared" si="192"/>
        <v>0</v>
      </c>
      <c r="Z521" s="205">
        <f>IFERROR(VLOOKUP(A521,'[1]КС-2 (3)'!$B$35:$H$105,5,0),0)</f>
        <v>0</v>
      </c>
      <c r="AA521" s="204">
        <f t="shared" si="188"/>
        <v>0</v>
      </c>
    </row>
    <row r="522" spans="1:27" x14ac:dyDescent="0.3">
      <c r="A522" s="67"/>
      <c r="B522" s="68" t="s">
        <v>514</v>
      </c>
      <c r="C522" s="69"/>
      <c r="D522" s="70"/>
      <c r="E522" s="71"/>
      <c r="F522" s="65"/>
      <c r="G522" s="72"/>
      <c r="H522" s="66">
        <f>H521*0.745</f>
        <v>31</v>
      </c>
      <c r="I522" s="73"/>
      <c r="J522" s="69"/>
      <c r="K522" s="164"/>
      <c r="L522" s="66">
        <f>L521*0.745</f>
        <v>31</v>
      </c>
      <c r="M522" s="164"/>
      <c r="N522" s="173">
        <f>N521*0.745</f>
        <v>0</v>
      </c>
      <c r="O522" s="164"/>
      <c r="P522" s="173">
        <f>P521*0.745</f>
        <v>0</v>
      </c>
      <c r="Q522" s="164"/>
      <c r="R522" s="173">
        <f>R521*0.745</f>
        <v>0</v>
      </c>
      <c r="S522" s="226"/>
      <c r="T522" s="173">
        <f>T521*0.745</f>
        <v>0</v>
      </c>
      <c r="U522" s="76">
        <f t="shared" ref="U522:U585" si="209">K522+M522+O522+Q522+S522</f>
        <v>0</v>
      </c>
      <c r="V522" s="174">
        <f t="shared" ref="V522:V585" si="210">L522+N522+P522+R522+T522</f>
        <v>31</v>
      </c>
      <c r="W522" s="78"/>
      <c r="X522" s="176">
        <f t="shared" ref="X522:X525" si="211">H522-V522</f>
        <v>0</v>
      </c>
      <c r="Z522" s="205">
        <f>IFERROR(VLOOKUP(A522,'[1]КС-2 (3)'!$B$35:$H$105,5,0),0)</f>
        <v>0</v>
      </c>
      <c r="AA522" s="204">
        <f t="shared" si="188"/>
        <v>0</v>
      </c>
    </row>
    <row r="523" spans="1:27" x14ac:dyDescent="0.3">
      <c r="A523" s="67"/>
      <c r="B523" s="68" t="s">
        <v>519</v>
      </c>
      <c r="C523" s="11" t="s">
        <v>15</v>
      </c>
      <c r="D523" s="80"/>
      <c r="E523" s="81"/>
      <c r="F523" s="80"/>
      <c r="G523" s="82"/>
      <c r="H523" s="156">
        <f>H522</f>
        <v>31</v>
      </c>
      <c r="I523" s="84"/>
      <c r="J523" s="84">
        <v>2947457</v>
      </c>
      <c r="K523" s="165"/>
      <c r="L523" s="156">
        <f>L522</f>
        <v>31</v>
      </c>
      <c r="M523" s="165"/>
      <c r="N523" s="156">
        <f>N522</f>
        <v>0</v>
      </c>
      <c r="O523" s="165"/>
      <c r="P523" s="156">
        <f>P522</f>
        <v>0</v>
      </c>
      <c r="Q523" s="165"/>
      <c r="R523" s="156">
        <f>R522</f>
        <v>0</v>
      </c>
      <c r="S523" s="227"/>
      <c r="T523" s="156">
        <f>T522</f>
        <v>0</v>
      </c>
      <c r="U523" s="85">
        <f t="shared" si="209"/>
        <v>0</v>
      </c>
      <c r="V523" s="175">
        <f t="shared" si="210"/>
        <v>31</v>
      </c>
      <c r="W523" s="86"/>
      <c r="X523" s="177">
        <f t="shared" si="211"/>
        <v>0</v>
      </c>
      <c r="Z523" s="205">
        <f>IFERROR(VLOOKUP(A523,'[1]КС-2 (3)'!$B$35:$H$105,5,0),0)</f>
        <v>0</v>
      </c>
      <c r="AA523" s="204">
        <f t="shared" si="188"/>
        <v>0</v>
      </c>
    </row>
    <row r="524" spans="1:27" x14ac:dyDescent="0.3">
      <c r="A524" s="67"/>
      <c r="B524" s="87" t="s">
        <v>520</v>
      </c>
      <c r="C524" s="11"/>
      <c r="D524" s="80"/>
      <c r="E524" s="81"/>
      <c r="F524" s="80"/>
      <c r="G524" s="82"/>
      <c r="H524" s="156">
        <f>H523*20/120</f>
        <v>5.17</v>
      </c>
      <c r="I524" s="84"/>
      <c r="J524" s="69"/>
      <c r="K524" s="165"/>
      <c r="L524" s="156">
        <f>L523*20/120</f>
        <v>5.17</v>
      </c>
      <c r="M524" s="165"/>
      <c r="N524" s="156">
        <f>N523*20/120</f>
        <v>0</v>
      </c>
      <c r="O524" s="165"/>
      <c r="P524" s="156">
        <f>P523*20/120</f>
        <v>0</v>
      </c>
      <c r="Q524" s="165"/>
      <c r="R524" s="156">
        <f>R523*20/120</f>
        <v>0</v>
      </c>
      <c r="S524" s="227"/>
      <c r="T524" s="156">
        <f>T523*20/120</f>
        <v>0</v>
      </c>
      <c r="U524" s="85">
        <f t="shared" si="209"/>
        <v>0</v>
      </c>
      <c r="V524" s="175">
        <f t="shared" si="210"/>
        <v>5.17</v>
      </c>
      <c r="W524" s="86"/>
      <c r="X524" s="177">
        <f t="shared" si="211"/>
        <v>0</v>
      </c>
      <c r="Z524" s="205">
        <f>IFERROR(VLOOKUP(A524,'[1]КС-2 (3)'!$B$35:$H$105,5,0),0)</f>
        <v>0</v>
      </c>
      <c r="AA524" s="204">
        <f t="shared" si="188"/>
        <v>0</v>
      </c>
    </row>
    <row r="525" spans="1:27" x14ac:dyDescent="0.3">
      <c r="A525" s="67"/>
      <c r="B525" s="87" t="s">
        <v>529</v>
      </c>
      <c r="C525" s="197"/>
      <c r="D525" s="198"/>
      <c r="E525" s="199"/>
      <c r="F525" s="198"/>
      <c r="G525" s="200"/>
      <c r="H525" s="212">
        <v>1</v>
      </c>
      <c r="I525" s="84"/>
      <c r="J525" s="69"/>
      <c r="K525" s="165"/>
      <c r="L525" s="207">
        <f>L523/H523</f>
        <v>1</v>
      </c>
      <c r="M525" s="165"/>
      <c r="N525" s="207">
        <f>N523/H523</f>
        <v>0</v>
      </c>
      <c r="O525" s="214"/>
      <c r="P525" s="207">
        <f>P523/H523</f>
        <v>0</v>
      </c>
      <c r="Q525" s="214"/>
      <c r="R525" s="207">
        <f>R523/J523</f>
        <v>0</v>
      </c>
      <c r="S525" s="228"/>
      <c r="T525" s="207">
        <f>T523/H523</f>
        <v>0</v>
      </c>
      <c r="U525" s="85">
        <f t="shared" si="209"/>
        <v>0</v>
      </c>
      <c r="V525" s="210">
        <f t="shared" si="210"/>
        <v>1</v>
      </c>
      <c r="W525" s="211"/>
      <c r="X525" s="210">
        <f t="shared" si="211"/>
        <v>0</v>
      </c>
      <c r="Z525" s="205">
        <f>IFERROR(VLOOKUP(A525,'[1]КС-2 (3)'!$B$35:$H$105,5,0),0)</f>
        <v>0</v>
      </c>
      <c r="AA525" s="204">
        <f t="shared" si="188"/>
        <v>0</v>
      </c>
    </row>
    <row r="526" spans="1:27" ht="82.8" x14ac:dyDescent="0.3">
      <c r="A526" s="19"/>
      <c r="B526" s="58" t="s">
        <v>483</v>
      </c>
      <c r="C526" s="52" t="s">
        <v>456</v>
      </c>
      <c r="D526" s="119">
        <v>1</v>
      </c>
      <c r="E526" s="139"/>
      <c r="F526" s="119"/>
      <c r="G526" s="114"/>
      <c r="H526" s="105"/>
      <c r="I526" s="56">
        <v>4200000</v>
      </c>
      <c r="J526" s="27"/>
      <c r="K526" s="164"/>
      <c r="L526" s="75"/>
      <c r="M526" s="164"/>
      <c r="N526" s="75"/>
      <c r="O526" s="164"/>
      <c r="P526" s="75"/>
      <c r="Q526" s="164"/>
      <c r="R526" s="75"/>
      <c r="S526" s="225"/>
      <c r="T526" s="75"/>
      <c r="U526" s="76">
        <f t="shared" si="209"/>
        <v>0</v>
      </c>
      <c r="V526" s="77">
        <f t="shared" si="210"/>
        <v>0</v>
      </c>
      <c r="W526" s="78"/>
      <c r="X526" s="79"/>
      <c r="Z526" s="205">
        <f>IFERROR(VLOOKUP(A526,'[1]КС-2 (3)'!$B$35:$H$105,5,0),0)</f>
        <v>0</v>
      </c>
      <c r="AA526" s="204">
        <f t="shared" si="188"/>
        <v>0</v>
      </c>
    </row>
    <row r="527" spans="1:27" ht="27.6" x14ac:dyDescent="0.3">
      <c r="A527" s="19"/>
      <c r="B527" s="44" t="s">
        <v>8</v>
      </c>
      <c r="C527" s="11"/>
      <c r="D527" s="126"/>
      <c r="E527" s="148"/>
      <c r="F527" s="124"/>
      <c r="G527" s="111"/>
      <c r="H527" s="104"/>
      <c r="I527" s="36"/>
      <c r="J527" s="27"/>
      <c r="K527" s="164"/>
      <c r="L527" s="75"/>
      <c r="M527" s="164"/>
      <c r="N527" s="75"/>
      <c r="O527" s="164"/>
      <c r="P527" s="75"/>
      <c r="Q527" s="164"/>
      <c r="R527" s="75"/>
      <c r="S527" s="225"/>
      <c r="T527" s="75"/>
      <c r="U527" s="76">
        <f t="shared" si="209"/>
        <v>0</v>
      </c>
      <c r="V527" s="77">
        <f t="shared" si="210"/>
        <v>0</v>
      </c>
      <c r="W527" s="78"/>
      <c r="X527" s="79"/>
      <c r="Z527" s="205">
        <f>IFERROR(VLOOKUP(A527,'[1]КС-2 (3)'!$B$35:$H$105,5,0),0)</f>
        <v>0</v>
      </c>
      <c r="AA527" s="204">
        <f t="shared" si="188"/>
        <v>0</v>
      </c>
    </row>
    <row r="528" spans="1:27" ht="96.6" x14ac:dyDescent="0.3">
      <c r="A528" s="12">
        <v>338</v>
      </c>
      <c r="B528" s="4" t="s">
        <v>454</v>
      </c>
      <c r="C528" s="2" t="s">
        <v>12</v>
      </c>
      <c r="D528" s="136">
        <v>10</v>
      </c>
      <c r="E528" s="149"/>
      <c r="F528" s="65">
        <f t="shared" ref="F528:F538" si="212">D528+E528</f>
        <v>10</v>
      </c>
      <c r="G528" s="111">
        <v>1</v>
      </c>
      <c r="H528" s="66">
        <f t="shared" ref="H528:H538" si="213">ROUND(F528*G528,0)</f>
        <v>10</v>
      </c>
      <c r="I528" s="36">
        <v>3847799</v>
      </c>
      <c r="J528" s="153">
        <f t="shared" ref="J528:J538" si="214">H528-I528</f>
        <v>-3847789</v>
      </c>
      <c r="K528" s="164">
        <v>10</v>
      </c>
      <c r="L528" s="75">
        <f t="shared" si="189"/>
        <v>10</v>
      </c>
      <c r="M528" s="164"/>
      <c r="N528" s="75">
        <f t="shared" si="190"/>
        <v>0</v>
      </c>
      <c r="O528" s="164"/>
      <c r="P528" s="75">
        <f t="shared" ref="P528:P538" si="215">ROUND(O528*$G528,0)</f>
        <v>0</v>
      </c>
      <c r="Q528" s="164"/>
      <c r="R528" s="75">
        <f t="shared" ref="R528:T538" si="216">ROUND(Q528*$G528,0)</f>
        <v>0</v>
      </c>
      <c r="S528" s="225"/>
      <c r="T528" s="75">
        <f t="shared" si="216"/>
        <v>0</v>
      </c>
      <c r="U528" s="76">
        <f t="shared" si="209"/>
        <v>10</v>
      </c>
      <c r="V528" s="77">
        <f t="shared" si="210"/>
        <v>10</v>
      </c>
      <c r="W528" s="78">
        <f t="shared" si="191"/>
        <v>0</v>
      </c>
      <c r="X528" s="79">
        <f t="shared" si="192"/>
        <v>0</v>
      </c>
      <c r="Z528" s="205">
        <f>IFERROR(VLOOKUP(A528,'[1]КС-2 (3)'!$B$35:$H$105,5,0),0)</f>
        <v>0</v>
      </c>
      <c r="AA528" s="204">
        <f t="shared" si="188"/>
        <v>0</v>
      </c>
    </row>
    <row r="529" spans="1:27" ht="55.2" x14ac:dyDescent="0.3">
      <c r="A529" s="12">
        <v>339</v>
      </c>
      <c r="B529" s="6" t="s">
        <v>451</v>
      </c>
      <c r="C529" s="2" t="s">
        <v>3</v>
      </c>
      <c r="D529" s="137">
        <v>0.5</v>
      </c>
      <c r="E529" s="150"/>
      <c r="F529" s="65">
        <f t="shared" si="212"/>
        <v>0.5</v>
      </c>
      <c r="G529" s="111">
        <v>1</v>
      </c>
      <c r="H529" s="66">
        <f t="shared" si="213"/>
        <v>1</v>
      </c>
      <c r="I529" s="36">
        <v>1203</v>
      </c>
      <c r="J529" s="153">
        <f t="shared" si="214"/>
        <v>-1202</v>
      </c>
      <c r="K529" s="164">
        <v>0.5</v>
      </c>
      <c r="L529" s="75">
        <f t="shared" si="189"/>
        <v>1</v>
      </c>
      <c r="M529" s="164"/>
      <c r="N529" s="75">
        <f t="shared" si="190"/>
        <v>0</v>
      </c>
      <c r="O529" s="164"/>
      <c r="P529" s="75">
        <f t="shared" si="215"/>
        <v>0</v>
      </c>
      <c r="Q529" s="164"/>
      <c r="R529" s="75">
        <f t="shared" si="216"/>
        <v>0</v>
      </c>
      <c r="S529" s="225"/>
      <c r="T529" s="75">
        <f t="shared" si="216"/>
        <v>0</v>
      </c>
      <c r="U529" s="76">
        <f t="shared" si="209"/>
        <v>0.5</v>
      </c>
      <c r="V529" s="77">
        <f t="shared" si="210"/>
        <v>1</v>
      </c>
      <c r="W529" s="78">
        <f t="shared" si="191"/>
        <v>0</v>
      </c>
      <c r="X529" s="79">
        <f t="shared" si="192"/>
        <v>0</v>
      </c>
      <c r="Z529" s="205">
        <f>IFERROR(VLOOKUP(A529,'[1]КС-2 (3)'!$B$35:$H$105,5,0),0)</f>
        <v>0</v>
      </c>
      <c r="AA529" s="204">
        <f t="shared" si="188"/>
        <v>0</v>
      </c>
    </row>
    <row r="530" spans="1:27" ht="27.6" x14ac:dyDescent="0.3">
      <c r="A530" s="12">
        <v>340</v>
      </c>
      <c r="B530" s="4" t="s">
        <v>154</v>
      </c>
      <c r="C530" s="13" t="s">
        <v>2</v>
      </c>
      <c r="D530" s="136">
        <v>10</v>
      </c>
      <c r="E530" s="149"/>
      <c r="F530" s="65">
        <f t="shared" si="212"/>
        <v>10</v>
      </c>
      <c r="G530" s="111">
        <v>1</v>
      </c>
      <c r="H530" s="66">
        <f t="shared" si="213"/>
        <v>10</v>
      </c>
      <c r="I530" s="36">
        <v>256456</v>
      </c>
      <c r="J530" s="153">
        <f t="shared" si="214"/>
        <v>-256446</v>
      </c>
      <c r="K530" s="164">
        <v>10</v>
      </c>
      <c r="L530" s="75">
        <f t="shared" si="189"/>
        <v>10</v>
      </c>
      <c r="M530" s="164"/>
      <c r="N530" s="75">
        <f t="shared" si="190"/>
        <v>0</v>
      </c>
      <c r="O530" s="164"/>
      <c r="P530" s="75">
        <f t="shared" si="215"/>
        <v>0</v>
      </c>
      <c r="Q530" s="164"/>
      <c r="R530" s="75">
        <f t="shared" si="216"/>
        <v>0</v>
      </c>
      <c r="S530" s="225"/>
      <c r="T530" s="75">
        <f t="shared" si="216"/>
        <v>0</v>
      </c>
      <c r="U530" s="76">
        <f t="shared" si="209"/>
        <v>10</v>
      </c>
      <c r="V530" s="77">
        <f t="shared" si="210"/>
        <v>10</v>
      </c>
      <c r="W530" s="78">
        <f t="shared" si="191"/>
        <v>0</v>
      </c>
      <c r="X530" s="79">
        <f t="shared" si="192"/>
        <v>0</v>
      </c>
      <c r="Z530" s="205">
        <f>IFERROR(VLOOKUP(A530,'[1]КС-2 (3)'!$B$35:$H$105,5,0),0)</f>
        <v>0</v>
      </c>
      <c r="AA530" s="204">
        <f t="shared" si="188"/>
        <v>0</v>
      </c>
    </row>
    <row r="531" spans="1:27" ht="27.6" x14ac:dyDescent="0.3">
      <c r="A531" s="12">
        <v>341</v>
      </c>
      <c r="B531" s="4" t="s">
        <v>155</v>
      </c>
      <c r="C531" s="13" t="s">
        <v>2</v>
      </c>
      <c r="D531" s="136">
        <v>12</v>
      </c>
      <c r="E531" s="149"/>
      <c r="F531" s="65">
        <f t="shared" si="212"/>
        <v>12</v>
      </c>
      <c r="G531" s="111">
        <v>1</v>
      </c>
      <c r="H531" s="66">
        <f t="shared" si="213"/>
        <v>12</v>
      </c>
      <c r="I531" s="36"/>
      <c r="J531" s="153">
        <f t="shared" si="214"/>
        <v>12</v>
      </c>
      <c r="K531" s="164">
        <v>12</v>
      </c>
      <c r="L531" s="75">
        <f t="shared" si="189"/>
        <v>12</v>
      </c>
      <c r="M531" s="164"/>
      <c r="N531" s="75">
        <f t="shared" si="190"/>
        <v>0</v>
      </c>
      <c r="O531" s="164"/>
      <c r="P531" s="75">
        <f t="shared" si="215"/>
        <v>0</v>
      </c>
      <c r="Q531" s="164"/>
      <c r="R531" s="75">
        <f t="shared" si="216"/>
        <v>0</v>
      </c>
      <c r="S531" s="225"/>
      <c r="T531" s="75">
        <f t="shared" si="216"/>
        <v>0</v>
      </c>
      <c r="U531" s="76">
        <f t="shared" si="209"/>
        <v>12</v>
      </c>
      <c r="V531" s="77">
        <f t="shared" si="210"/>
        <v>12</v>
      </c>
      <c r="W531" s="78">
        <f t="shared" si="191"/>
        <v>0</v>
      </c>
      <c r="X531" s="79">
        <f t="shared" si="192"/>
        <v>0</v>
      </c>
      <c r="Z531" s="205">
        <f>IFERROR(VLOOKUP(A531,'[1]КС-2 (3)'!$B$35:$H$105,5,0),0)</f>
        <v>0</v>
      </c>
      <c r="AA531" s="204">
        <f t="shared" si="188"/>
        <v>0</v>
      </c>
    </row>
    <row r="532" spans="1:27" ht="27.6" x14ac:dyDescent="0.3">
      <c r="A532" s="12">
        <v>342</v>
      </c>
      <c r="B532" s="5" t="s">
        <v>166</v>
      </c>
      <c r="C532" s="13" t="s">
        <v>12</v>
      </c>
      <c r="D532" s="136">
        <v>2</v>
      </c>
      <c r="E532" s="149"/>
      <c r="F532" s="65">
        <f t="shared" si="212"/>
        <v>2</v>
      </c>
      <c r="G532" s="111">
        <v>1</v>
      </c>
      <c r="H532" s="66">
        <f t="shared" si="213"/>
        <v>2</v>
      </c>
      <c r="I532" s="36">
        <v>9457</v>
      </c>
      <c r="J532" s="153">
        <f t="shared" si="214"/>
        <v>-9455</v>
      </c>
      <c r="K532" s="164">
        <v>2</v>
      </c>
      <c r="L532" s="75">
        <f t="shared" si="189"/>
        <v>2</v>
      </c>
      <c r="M532" s="164"/>
      <c r="N532" s="75">
        <f t="shared" si="190"/>
        <v>0</v>
      </c>
      <c r="O532" s="164"/>
      <c r="P532" s="75">
        <f t="shared" si="215"/>
        <v>0</v>
      </c>
      <c r="Q532" s="164"/>
      <c r="R532" s="75">
        <f t="shared" si="216"/>
        <v>0</v>
      </c>
      <c r="S532" s="225"/>
      <c r="T532" s="75">
        <f t="shared" si="216"/>
        <v>0</v>
      </c>
      <c r="U532" s="76">
        <f t="shared" si="209"/>
        <v>2</v>
      </c>
      <c r="V532" s="77">
        <f t="shared" si="210"/>
        <v>2</v>
      </c>
      <c r="W532" s="78">
        <f t="shared" si="191"/>
        <v>0</v>
      </c>
      <c r="X532" s="79">
        <f t="shared" si="192"/>
        <v>0</v>
      </c>
      <c r="Z532" s="205">
        <f>IFERROR(VLOOKUP(A532,'[1]КС-2 (3)'!$B$35:$H$105,5,0),0)</f>
        <v>0</v>
      </c>
      <c r="AA532" s="204">
        <f t="shared" si="188"/>
        <v>0</v>
      </c>
    </row>
    <row r="533" spans="1:27" ht="27.6" x14ac:dyDescent="0.3">
      <c r="A533" s="12">
        <v>343</v>
      </c>
      <c r="B533" s="3" t="s">
        <v>167</v>
      </c>
      <c r="C533" s="13" t="s">
        <v>12</v>
      </c>
      <c r="D533" s="136">
        <v>2</v>
      </c>
      <c r="E533" s="149"/>
      <c r="F533" s="65">
        <f t="shared" si="212"/>
        <v>2</v>
      </c>
      <c r="G533" s="111">
        <v>1</v>
      </c>
      <c r="H533" s="66">
        <f t="shared" si="213"/>
        <v>2</v>
      </c>
      <c r="I533" s="36">
        <v>25664</v>
      </c>
      <c r="J533" s="153">
        <f t="shared" si="214"/>
        <v>-25662</v>
      </c>
      <c r="K533" s="164">
        <v>2</v>
      </c>
      <c r="L533" s="75">
        <f t="shared" si="189"/>
        <v>2</v>
      </c>
      <c r="M533" s="164"/>
      <c r="N533" s="75">
        <f t="shared" si="190"/>
        <v>0</v>
      </c>
      <c r="O533" s="164"/>
      <c r="P533" s="75">
        <f t="shared" si="215"/>
        <v>0</v>
      </c>
      <c r="Q533" s="164"/>
      <c r="R533" s="75">
        <f t="shared" si="216"/>
        <v>0</v>
      </c>
      <c r="S533" s="225"/>
      <c r="T533" s="75">
        <f t="shared" si="216"/>
        <v>0</v>
      </c>
      <c r="U533" s="76">
        <f t="shared" si="209"/>
        <v>2</v>
      </c>
      <c r="V533" s="77">
        <f t="shared" si="210"/>
        <v>2</v>
      </c>
      <c r="W533" s="78">
        <f t="shared" si="191"/>
        <v>0</v>
      </c>
      <c r="X533" s="79">
        <f t="shared" si="192"/>
        <v>0</v>
      </c>
      <c r="Z533" s="205">
        <f>IFERROR(VLOOKUP(A533,'[1]КС-2 (3)'!$B$35:$H$105,5,0),0)</f>
        <v>0</v>
      </c>
      <c r="AA533" s="204">
        <f t="shared" si="188"/>
        <v>0</v>
      </c>
    </row>
    <row r="534" spans="1:27" ht="27.6" x14ac:dyDescent="0.3">
      <c r="A534" s="12">
        <v>344</v>
      </c>
      <c r="B534" s="5" t="s">
        <v>156</v>
      </c>
      <c r="C534" s="13" t="s">
        <v>12</v>
      </c>
      <c r="D534" s="136">
        <v>4</v>
      </c>
      <c r="E534" s="149"/>
      <c r="F534" s="65">
        <f t="shared" si="212"/>
        <v>4</v>
      </c>
      <c r="G534" s="111">
        <v>1</v>
      </c>
      <c r="H534" s="66">
        <f t="shared" si="213"/>
        <v>4</v>
      </c>
      <c r="I534" s="36">
        <v>37207</v>
      </c>
      <c r="J534" s="153">
        <f t="shared" si="214"/>
        <v>-37203</v>
      </c>
      <c r="K534" s="164">
        <v>4</v>
      </c>
      <c r="L534" s="75">
        <f t="shared" si="189"/>
        <v>4</v>
      </c>
      <c r="M534" s="164"/>
      <c r="N534" s="75">
        <f t="shared" si="190"/>
        <v>0</v>
      </c>
      <c r="O534" s="164"/>
      <c r="P534" s="75">
        <f t="shared" si="215"/>
        <v>0</v>
      </c>
      <c r="Q534" s="164"/>
      <c r="R534" s="75">
        <f t="shared" si="216"/>
        <v>0</v>
      </c>
      <c r="S534" s="225"/>
      <c r="T534" s="75">
        <f t="shared" si="216"/>
        <v>0</v>
      </c>
      <c r="U534" s="76">
        <f t="shared" si="209"/>
        <v>4</v>
      </c>
      <c r="V534" s="77">
        <f t="shared" si="210"/>
        <v>4</v>
      </c>
      <c r="W534" s="78">
        <f t="shared" si="191"/>
        <v>0</v>
      </c>
      <c r="X534" s="79">
        <f t="shared" si="192"/>
        <v>0</v>
      </c>
      <c r="Z534" s="205">
        <f>IFERROR(VLOOKUP(A534,'[1]КС-2 (3)'!$B$35:$H$105,5,0),0)</f>
        <v>0</v>
      </c>
      <c r="AA534" s="204">
        <f t="shared" si="188"/>
        <v>0</v>
      </c>
    </row>
    <row r="535" spans="1:27" ht="27.6" x14ac:dyDescent="0.3">
      <c r="A535" s="12">
        <v>345</v>
      </c>
      <c r="B535" s="5" t="s">
        <v>171</v>
      </c>
      <c r="C535" s="13" t="s">
        <v>12</v>
      </c>
      <c r="D535" s="136">
        <v>1</v>
      </c>
      <c r="E535" s="149"/>
      <c r="F535" s="65">
        <f t="shared" si="212"/>
        <v>1</v>
      </c>
      <c r="G535" s="111">
        <v>1</v>
      </c>
      <c r="H535" s="66">
        <f t="shared" si="213"/>
        <v>1</v>
      </c>
      <c r="I535" s="36">
        <v>4728</v>
      </c>
      <c r="J535" s="153">
        <f t="shared" si="214"/>
        <v>-4727</v>
      </c>
      <c r="K535" s="164">
        <v>1</v>
      </c>
      <c r="L535" s="75">
        <f t="shared" si="189"/>
        <v>1</v>
      </c>
      <c r="M535" s="164"/>
      <c r="N535" s="75">
        <f t="shared" si="190"/>
        <v>0</v>
      </c>
      <c r="O535" s="164"/>
      <c r="P535" s="75">
        <f t="shared" si="215"/>
        <v>0</v>
      </c>
      <c r="Q535" s="164"/>
      <c r="R535" s="75">
        <f t="shared" si="216"/>
        <v>0</v>
      </c>
      <c r="S535" s="225"/>
      <c r="T535" s="75">
        <f t="shared" si="216"/>
        <v>0</v>
      </c>
      <c r="U535" s="76">
        <f t="shared" si="209"/>
        <v>1</v>
      </c>
      <c r="V535" s="77">
        <f t="shared" si="210"/>
        <v>1</v>
      </c>
      <c r="W535" s="78">
        <f t="shared" si="191"/>
        <v>0</v>
      </c>
      <c r="X535" s="79">
        <f t="shared" si="192"/>
        <v>0</v>
      </c>
      <c r="Z535" s="205">
        <f>IFERROR(VLOOKUP(A535,'[1]КС-2 (3)'!$B$35:$H$105,5,0),0)</f>
        <v>0</v>
      </c>
      <c r="AA535" s="204">
        <f t="shared" si="188"/>
        <v>0</v>
      </c>
    </row>
    <row r="536" spans="1:27" ht="27.6" x14ac:dyDescent="0.3">
      <c r="A536" s="12">
        <v>346</v>
      </c>
      <c r="B536" s="3" t="s">
        <v>170</v>
      </c>
      <c r="C536" s="13" t="s">
        <v>12</v>
      </c>
      <c r="D536" s="136">
        <v>1</v>
      </c>
      <c r="E536" s="149"/>
      <c r="F536" s="65">
        <f t="shared" si="212"/>
        <v>1</v>
      </c>
      <c r="G536" s="111">
        <v>1</v>
      </c>
      <c r="H536" s="66">
        <f t="shared" si="213"/>
        <v>1</v>
      </c>
      <c r="I536" s="36">
        <v>4378</v>
      </c>
      <c r="J536" s="153">
        <f t="shared" si="214"/>
        <v>-4377</v>
      </c>
      <c r="K536" s="164">
        <v>1</v>
      </c>
      <c r="L536" s="75">
        <f t="shared" si="189"/>
        <v>1</v>
      </c>
      <c r="M536" s="164"/>
      <c r="N536" s="75">
        <f t="shared" si="190"/>
        <v>0</v>
      </c>
      <c r="O536" s="164"/>
      <c r="P536" s="75">
        <f t="shared" si="215"/>
        <v>0</v>
      </c>
      <c r="Q536" s="164"/>
      <c r="R536" s="75">
        <f t="shared" si="216"/>
        <v>0</v>
      </c>
      <c r="S536" s="225"/>
      <c r="T536" s="75">
        <f t="shared" si="216"/>
        <v>0</v>
      </c>
      <c r="U536" s="76">
        <f t="shared" si="209"/>
        <v>1</v>
      </c>
      <c r="V536" s="77">
        <f t="shared" si="210"/>
        <v>1</v>
      </c>
      <c r="W536" s="78">
        <f t="shared" si="191"/>
        <v>0</v>
      </c>
      <c r="X536" s="79">
        <f t="shared" si="192"/>
        <v>0</v>
      </c>
      <c r="Z536" s="205">
        <f>IFERROR(VLOOKUP(A536,'[1]КС-2 (3)'!$B$35:$H$105,5,0),0)</f>
        <v>0</v>
      </c>
      <c r="AA536" s="204">
        <f t="shared" si="188"/>
        <v>0</v>
      </c>
    </row>
    <row r="537" spans="1:27" ht="27.6" x14ac:dyDescent="0.3">
      <c r="A537" s="12">
        <v>347</v>
      </c>
      <c r="B537" s="3" t="s">
        <v>169</v>
      </c>
      <c r="C537" s="13" t="s">
        <v>12</v>
      </c>
      <c r="D537" s="136">
        <v>1</v>
      </c>
      <c r="E537" s="149"/>
      <c r="F537" s="65">
        <f t="shared" si="212"/>
        <v>1</v>
      </c>
      <c r="G537" s="111">
        <v>1</v>
      </c>
      <c r="H537" s="66">
        <f t="shared" si="213"/>
        <v>1</v>
      </c>
      <c r="I537" s="36">
        <v>3806</v>
      </c>
      <c r="J537" s="153">
        <f t="shared" si="214"/>
        <v>-3805</v>
      </c>
      <c r="K537" s="164">
        <v>1</v>
      </c>
      <c r="L537" s="75">
        <f t="shared" si="189"/>
        <v>1</v>
      </c>
      <c r="M537" s="164"/>
      <c r="N537" s="75">
        <f t="shared" si="190"/>
        <v>0</v>
      </c>
      <c r="O537" s="164"/>
      <c r="P537" s="75">
        <f t="shared" si="215"/>
        <v>0</v>
      </c>
      <c r="Q537" s="164"/>
      <c r="R537" s="75">
        <f t="shared" si="216"/>
        <v>0</v>
      </c>
      <c r="S537" s="225"/>
      <c r="T537" s="75">
        <f t="shared" si="216"/>
        <v>0</v>
      </c>
      <c r="U537" s="76">
        <f t="shared" si="209"/>
        <v>1</v>
      </c>
      <c r="V537" s="77">
        <f t="shared" si="210"/>
        <v>1</v>
      </c>
      <c r="W537" s="78">
        <f t="shared" si="191"/>
        <v>0</v>
      </c>
      <c r="X537" s="79">
        <f t="shared" si="192"/>
        <v>0</v>
      </c>
      <c r="Z537" s="205">
        <f>IFERROR(VLOOKUP(A537,'[1]КС-2 (3)'!$B$35:$H$105,5,0),0)</f>
        <v>0</v>
      </c>
      <c r="AA537" s="204">
        <f t="shared" si="188"/>
        <v>0</v>
      </c>
    </row>
    <row r="538" spans="1:27" ht="27.6" x14ac:dyDescent="0.3">
      <c r="A538" s="12">
        <v>348</v>
      </c>
      <c r="B538" s="5" t="s">
        <v>168</v>
      </c>
      <c r="C538" s="13" t="s">
        <v>12</v>
      </c>
      <c r="D538" s="136">
        <v>1</v>
      </c>
      <c r="E538" s="149"/>
      <c r="F538" s="65">
        <f t="shared" si="212"/>
        <v>1</v>
      </c>
      <c r="G538" s="111">
        <v>1</v>
      </c>
      <c r="H538" s="66">
        <f t="shared" si="213"/>
        <v>1</v>
      </c>
      <c r="I538" s="36">
        <v>9302</v>
      </c>
      <c r="J538" s="153">
        <f t="shared" si="214"/>
        <v>-9301</v>
      </c>
      <c r="K538" s="164">
        <v>1</v>
      </c>
      <c r="L538" s="75">
        <f t="shared" si="189"/>
        <v>1</v>
      </c>
      <c r="M538" s="164"/>
      <c r="N538" s="75">
        <f t="shared" si="190"/>
        <v>0</v>
      </c>
      <c r="O538" s="164"/>
      <c r="P538" s="75">
        <f t="shared" si="215"/>
        <v>0</v>
      </c>
      <c r="Q538" s="164"/>
      <c r="R538" s="75">
        <f t="shared" si="216"/>
        <v>0</v>
      </c>
      <c r="S538" s="225"/>
      <c r="T538" s="75">
        <f t="shared" si="216"/>
        <v>0</v>
      </c>
      <c r="U538" s="76">
        <f t="shared" si="209"/>
        <v>1</v>
      </c>
      <c r="V538" s="77">
        <f t="shared" si="210"/>
        <v>1</v>
      </c>
      <c r="W538" s="78">
        <f t="shared" si="191"/>
        <v>0</v>
      </c>
      <c r="X538" s="79">
        <f t="shared" si="192"/>
        <v>0</v>
      </c>
      <c r="Z538" s="205">
        <f>IFERROR(VLOOKUP(A538,'[1]КС-2 (3)'!$B$35:$H$105,5,0),0)</f>
        <v>0</v>
      </c>
      <c r="AA538" s="204">
        <f t="shared" si="188"/>
        <v>0</v>
      </c>
    </row>
    <row r="539" spans="1:27" ht="28.2" x14ac:dyDescent="0.3">
      <c r="A539" s="19"/>
      <c r="B539" s="42" t="s">
        <v>509</v>
      </c>
      <c r="C539" s="43" t="s">
        <v>15</v>
      </c>
      <c r="D539" s="126"/>
      <c r="E539" s="148"/>
      <c r="F539" s="124"/>
      <c r="G539" s="111"/>
      <c r="H539" s="66">
        <f>SUM(H528:H538)</f>
        <v>45</v>
      </c>
      <c r="I539" s="37">
        <v>4200000</v>
      </c>
      <c r="J539" s="26"/>
      <c r="K539" s="164"/>
      <c r="L539" s="66">
        <f>SUM(L528:L538)</f>
        <v>45</v>
      </c>
      <c r="M539" s="164"/>
      <c r="N539" s="66">
        <f>SUM(N528:N538)</f>
        <v>0</v>
      </c>
      <c r="O539" s="164"/>
      <c r="P539" s="66">
        <f>SUM(P528:P538)</f>
        <v>0</v>
      </c>
      <c r="Q539" s="164"/>
      <c r="R539" s="66">
        <f>SUM(R528:R538)</f>
        <v>0</v>
      </c>
      <c r="S539" s="226"/>
      <c r="T539" s="66">
        <f>SUM(T528:T538)</f>
        <v>0</v>
      </c>
      <c r="U539" s="76">
        <f t="shared" si="209"/>
        <v>0</v>
      </c>
      <c r="V539" s="174">
        <f t="shared" si="210"/>
        <v>45</v>
      </c>
      <c r="W539" s="176"/>
      <c r="X539" s="176">
        <f t="shared" si="192"/>
        <v>0</v>
      </c>
      <c r="Z539" s="205">
        <f>IFERROR(VLOOKUP(A539,'[1]КС-2 (3)'!$B$35:$H$105,5,0),0)</f>
        <v>0</v>
      </c>
      <c r="AA539" s="204">
        <f t="shared" si="188"/>
        <v>0</v>
      </c>
    </row>
    <row r="540" spans="1:27" x14ac:dyDescent="0.3">
      <c r="A540" s="67"/>
      <c r="B540" s="68" t="s">
        <v>514</v>
      </c>
      <c r="C540" s="69"/>
      <c r="D540" s="70"/>
      <c r="E540" s="71"/>
      <c r="F540" s="65"/>
      <c r="G540" s="72"/>
      <c r="H540" s="173">
        <f>H539*0.745</f>
        <v>33.53</v>
      </c>
      <c r="I540" s="73"/>
      <c r="J540" s="69"/>
      <c r="K540" s="164"/>
      <c r="L540" s="173">
        <f>L539*0.745</f>
        <v>33.53</v>
      </c>
      <c r="M540" s="164"/>
      <c r="N540" s="173">
        <f>N539*0.745</f>
        <v>0</v>
      </c>
      <c r="O540" s="164"/>
      <c r="P540" s="173">
        <f>P539*0.745</f>
        <v>0</v>
      </c>
      <c r="Q540" s="164"/>
      <c r="R540" s="173">
        <f>R539*0.745</f>
        <v>0</v>
      </c>
      <c r="S540" s="226"/>
      <c r="T540" s="173">
        <f>T539*0.745</f>
        <v>0</v>
      </c>
      <c r="U540" s="76">
        <f t="shared" si="209"/>
        <v>0</v>
      </c>
      <c r="V540" s="174">
        <f t="shared" si="210"/>
        <v>33.53</v>
      </c>
      <c r="W540" s="176"/>
      <c r="X540" s="176">
        <f t="shared" si="192"/>
        <v>0</v>
      </c>
      <c r="Z540" s="205">
        <f>IFERROR(VLOOKUP(A540,'[1]КС-2 (3)'!$B$35:$H$105,5,0),0)</f>
        <v>0</v>
      </c>
      <c r="AA540" s="204">
        <f t="shared" si="188"/>
        <v>0</v>
      </c>
    </row>
    <row r="541" spans="1:27" x14ac:dyDescent="0.3">
      <c r="A541" s="67"/>
      <c r="B541" s="68" t="s">
        <v>519</v>
      </c>
      <c r="C541" s="11" t="s">
        <v>15</v>
      </c>
      <c r="D541" s="80"/>
      <c r="E541" s="81"/>
      <c r="F541" s="80"/>
      <c r="G541" s="82"/>
      <c r="H541" s="156">
        <f>H540</f>
        <v>33.53</v>
      </c>
      <c r="I541" s="84"/>
      <c r="J541" s="84">
        <v>3129000</v>
      </c>
      <c r="K541" s="165"/>
      <c r="L541" s="156">
        <f>L540</f>
        <v>33.53</v>
      </c>
      <c r="M541" s="165"/>
      <c r="N541" s="156">
        <f>N540</f>
        <v>0</v>
      </c>
      <c r="O541" s="165"/>
      <c r="P541" s="156">
        <f>P540</f>
        <v>0</v>
      </c>
      <c r="Q541" s="165"/>
      <c r="R541" s="156">
        <f>R540</f>
        <v>0</v>
      </c>
      <c r="S541" s="227"/>
      <c r="T541" s="156">
        <f>T540</f>
        <v>0</v>
      </c>
      <c r="U541" s="85">
        <f t="shared" si="209"/>
        <v>0</v>
      </c>
      <c r="V541" s="175">
        <f t="shared" si="210"/>
        <v>33.53</v>
      </c>
      <c r="W541" s="177"/>
      <c r="X541" s="177">
        <f t="shared" si="192"/>
        <v>0</v>
      </c>
      <c r="Z541" s="205">
        <f>IFERROR(VLOOKUP(A541,'[1]КС-2 (3)'!$B$35:$H$105,5,0),0)</f>
        <v>0</v>
      </c>
      <c r="AA541" s="204">
        <f t="shared" ref="AA541:AA587" si="217">Z541-O541</f>
        <v>0</v>
      </c>
    </row>
    <row r="542" spans="1:27" x14ac:dyDescent="0.3">
      <c r="A542" s="67"/>
      <c r="B542" s="87" t="s">
        <v>520</v>
      </c>
      <c r="C542" s="11"/>
      <c r="D542" s="80"/>
      <c r="E542" s="81"/>
      <c r="F542" s="80"/>
      <c r="G542" s="82"/>
      <c r="H542" s="156">
        <f>H541*20/120</f>
        <v>5.59</v>
      </c>
      <c r="I542" s="84"/>
      <c r="J542" s="69"/>
      <c r="K542" s="165"/>
      <c r="L542" s="156">
        <f>L541*20/120</f>
        <v>5.59</v>
      </c>
      <c r="M542" s="165"/>
      <c r="N542" s="156">
        <f>N541*20/120</f>
        <v>0</v>
      </c>
      <c r="O542" s="165"/>
      <c r="P542" s="156">
        <f>P541*20/120</f>
        <v>0</v>
      </c>
      <c r="Q542" s="165"/>
      <c r="R542" s="156">
        <f>R541*20/120</f>
        <v>0</v>
      </c>
      <c r="S542" s="227"/>
      <c r="T542" s="156">
        <f>T541*20/120</f>
        <v>0</v>
      </c>
      <c r="U542" s="85">
        <f t="shared" si="209"/>
        <v>0</v>
      </c>
      <c r="V542" s="175">
        <f t="shared" si="210"/>
        <v>5.59</v>
      </c>
      <c r="W542" s="177"/>
      <c r="X542" s="177">
        <f t="shared" si="192"/>
        <v>0</v>
      </c>
      <c r="Z542" s="205">
        <f>IFERROR(VLOOKUP(A542,'[1]КС-2 (3)'!$B$35:$H$105,5,0),0)</f>
        <v>0</v>
      </c>
      <c r="AA542" s="204">
        <f t="shared" si="217"/>
        <v>0</v>
      </c>
    </row>
    <row r="543" spans="1:27" x14ac:dyDescent="0.3">
      <c r="A543" s="67"/>
      <c r="B543" s="87" t="s">
        <v>529</v>
      </c>
      <c r="C543" s="197"/>
      <c r="D543" s="198"/>
      <c r="E543" s="199"/>
      <c r="F543" s="198"/>
      <c r="G543" s="200"/>
      <c r="H543" s="212">
        <v>1</v>
      </c>
      <c r="I543" s="84"/>
      <c r="J543" s="69"/>
      <c r="K543" s="165"/>
      <c r="L543" s="207">
        <f>L541/H541</f>
        <v>1</v>
      </c>
      <c r="M543" s="165"/>
      <c r="N543" s="207">
        <f>N541/H541</f>
        <v>0</v>
      </c>
      <c r="O543" s="214"/>
      <c r="P543" s="207">
        <f>P541/H541</f>
        <v>0</v>
      </c>
      <c r="Q543" s="214"/>
      <c r="R543" s="207">
        <f>R541/J541</f>
        <v>0</v>
      </c>
      <c r="S543" s="228"/>
      <c r="T543" s="207">
        <f>T541/H541</f>
        <v>0</v>
      </c>
      <c r="U543" s="85">
        <f t="shared" si="209"/>
        <v>0</v>
      </c>
      <c r="V543" s="210">
        <f t="shared" si="210"/>
        <v>1</v>
      </c>
      <c r="W543" s="211"/>
      <c r="X543" s="210">
        <f t="shared" si="192"/>
        <v>0</v>
      </c>
      <c r="Z543" s="205">
        <f>IFERROR(VLOOKUP(A543,'[1]КС-2 (3)'!$B$35:$H$105,5,0),0)</f>
        <v>0</v>
      </c>
      <c r="AA543" s="204">
        <f t="shared" si="217"/>
        <v>0</v>
      </c>
    </row>
    <row r="544" spans="1:27" ht="124.2" x14ac:dyDescent="0.3">
      <c r="A544" s="19"/>
      <c r="B544" s="58" t="s">
        <v>484</v>
      </c>
      <c r="C544" s="52" t="s">
        <v>456</v>
      </c>
      <c r="D544" s="119">
        <v>1</v>
      </c>
      <c r="E544" s="139"/>
      <c r="F544" s="119"/>
      <c r="G544" s="114"/>
      <c r="H544" s="105"/>
      <c r="I544" s="56">
        <v>4200000</v>
      </c>
      <c r="J544" s="27"/>
      <c r="K544" s="164"/>
      <c r="L544" s="75"/>
      <c r="M544" s="164"/>
      <c r="N544" s="75"/>
      <c r="O544" s="164"/>
      <c r="P544" s="75"/>
      <c r="Q544" s="164"/>
      <c r="R544" s="75"/>
      <c r="S544" s="225"/>
      <c r="T544" s="75"/>
      <c r="U544" s="76">
        <f t="shared" si="209"/>
        <v>0</v>
      </c>
      <c r="V544" s="77">
        <f t="shared" si="210"/>
        <v>0</v>
      </c>
      <c r="W544" s="78"/>
      <c r="X544" s="79"/>
      <c r="Z544" s="205">
        <f>IFERROR(VLOOKUP(A544,'[1]КС-2 (3)'!$B$35:$H$105,5,0),0)</f>
        <v>0</v>
      </c>
      <c r="AA544" s="204">
        <f t="shared" si="217"/>
        <v>0</v>
      </c>
    </row>
    <row r="545" spans="1:27" ht="27.6" x14ac:dyDescent="0.3">
      <c r="A545" s="19"/>
      <c r="B545" s="44" t="s">
        <v>8</v>
      </c>
      <c r="C545" s="11"/>
      <c r="D545" s="126"/>
      <c r="E545" s="148"/>
      <c r="F545" s="124"/>
      <c r="G545" s="111"/>
      <c r="H545" s="104"/>
      <c r="I545" s="36"/>
      <c r="J545" s="27"/>
      <c r="K545" s="164"/>
      <c r="L545" s="75"/>
      <c r="M545" s="164"/>
      <c r="N545" s="75"/>
      <c r="O545" s="164"/>
      <c r="P545" s="75"/>
      <c r="Q545" s="164"/>
      <c r="R545" s="75"/>
      <c r="S545" s="225"/>
      <c r="T545" s="75"/>
      <c r="U545" s="76">
        <f t="shared" si="209"/>
        <v>0</v>
      </c>
      <c r="V545" s="77">
        <f t="shared" si="210"/>
        <v>0</v>
      </c>
      <c r="W545" s="78"/>
      <c r="X545" s="79"/>
      <c r="Z545" s="205">
        <f>IFERROR(VLOOKUP(A545,'[1]КС-2 (3)'!$B$35:$H$105,5,0),0)</f>
        <v>0</v>
      </c>
      <c r="AA545" s="204">
        <f t="shared" si="217"/>
        <v>0</v>
      </c>
    </row>
    <row r="546" spans="1:27" ht="96.6" x14ac:dyDescent="0.3">
      <c r="A546" s="12">
        <v>349</v>
      </c>
      <c r="B546" s="4" t="s">
        <v>453</v>
      </c>
      <c r="C546" s="2" t="s">
        <v>12</v>
      </c>
      <c r="D546" s="136">
        <v>10</v>
      </c>
      <c r="E546" s="149"/>
      <c r="F546" s="65">
        <f t="shared" ref="F546:F550" si="218">D546+E546</f>
        <v>10</v>
      </c>
      <c r="G546" s="111">
        <v>1</v>
      </c>
      <c r="H546" s="66">
        <f t="shared" ref="H546:H550" si="219">ROUND(F546*G546,0)</f>
        <v>10</v>
      </c>
      <c r="I546" s="36">
        <v>3853542</v>
      </c>
      <c r="J546" s="153">
        <f t="shared" ref="J546:J550" si="220">H546-I546</f>
        <v>-3853532</v>
      </c>
      <c r="K546" s="164"/>
      <c r="L546" s="75">
        <f t="shared" si="189"/>
        <v>0</v>
      </c>
      <c r="M546" s="164">
        <v>10</v>
      </c>
      <c r="N546" s="75">
        <f t="shared" si="190"/>
        <v>10</v>
      </c>
      <c r="O546" s="164"/>
      <c r="P546" s="75">
        <f t="shared" ref="P546:P550" si="221">ROUND(O546*$G546,0)</f>
        <v>0</v>
      </c>
      <c r="Q546" s="164"/>
      <c r="R546" s="75">
        <f t="shared" ref="R546:T550" si="222">ROUND(Q546*$G546,0)</f>
        <v>0</v>
      </c>
      <c r="S546" s="225"/>
      <c r="T546" s="75">
        <f t="shared" si="222"/>
        <v>0</v>
      </c>
      <c r="U546" s="76">
        <f t="shared" si="209"/>
        <v>10</v>
      </c>
      <c r="V546" s="77">
        <f t="shared" si="210"/>
        <v>10</v>
      </c>
      <c r="W546" s="78">
        <f t="shared" si="191"/>
        <v>0</v>
      </c>
      <c r="X546" s="79">
        <f t="shared" si="192"/>
        <v>0</v>
      </c>
      <c r="Z546" s="205">
        <f>IFERROR(VLOOKUP(A546,'[1]КС-2 (3)'!$B$35:$H$105,5,0),0)</f>
        <v>0</v>
      </c>
      <c r="AA546" s="204">
        <f t="shared" si="217"/>
        <v>0</v>
      </c>
    </row>
    <row r="547" spans="1:27" ht="55.2" x14ac:dyDescent="0.3">
      <c r="A547" s="12">
        <v>350</v>
      </c>
      <c r="B547" s="6" t="s">
        <v>451</v>
      </c>
      <c r="C547" s="2" t="s">
        <v>3</v>
      </c>
      <c r="D547" s="137">
        <v>0.5</v>
      </c>
      <c r="E547" s="150"/>
      <c r="F547" s="65">
        <f t="shared" si="218"/>
        <v>0.5</v>
      </c>
      <c r="G547" s="111">
        <v>1</v>
      </c>
      <c r="H547" s="66">
        <f t="shared" si="219"/>
        <v>1</v>
      </c>
      <c r="I547" s="36">
        <v>1204</v>
      </c>
      <c r="J547" s="153">
        <f t="shared" si="220"/>
        <v>-1203</v>
      </c>
      <c r="K547" s="164"/>
      <c r="L547" s="75">
        <f t="shared" si="189"/>
        <v>0</v>
      </c>
      <c r="M547" s="164">
        <v>0.5</v>
      </c>
      <c r="N547" s="75">
        <f t="shared" si="190"/>
        <v>1</v>
      </c>
      <c r="O547" s="164"/>
      <c r="P547" s="75">
        <f t="shared" si="221"/>
        <v>0</v>
      </c>
      <c r="Q547" s="164"/>
      <c r="R547" s="75">
        <f t="shared" si="222"/>
        <v>0</v>
      </c>
      <c r="S547" s="225"/>
      <c r="T547" s="75">
        <f t="shared" si="222"/>
        <v>0</v>
      </c>
      <c r="U547" s="76">
        <f t="shared" si="209"/>
        <v>0.5</v>
      </c>
      <c r="V547" s="77">
        <f t="shared" si="210"/>
        <v>1</v>
      </c>
      <c r="W547" s="78">
        <f t="shared" si="191"/>
        <v>0</v>
      </c>
      <c r="X547" s="79">
        <f t="shared" si="192"/>
        <v>0</v>
      </c>
      <c r="Z547" s="205">
        <f>IFERROR(VLOOKUP(A547,'[1]КС-2 (3)'!$B$35:$H$105,5,0),0)</f>
        <v>0</v>
      </c>
      <c r="AA547" s="204">
        <f t="shared" si="217"/>
        <v>0</v>
      </c>
    </row>
    <row r="548" spans="1:27" ht="27.6" x14ac:dyDescent="0.3">
      <c r="A548" s="12">
        <v>351</v>
      </c>
      <c r="B548" s="4" t="s">
        <v>154</v>
      </c>
      <c r="C548" s="13" t="s">
        <v>2</v>
      </c>
      <c r="D548" s="136">
        <v>10</v>
      </c>
      <c r="E548" s="149"/>
      <c r="F548" s="65">
        <f t="shared" si="218"/>
        <v>10</v>
      </c>
      <c r="G548" s="111">
        <v>1</v>
      </c>
      <c r="H548" s="66">
        <f t="shared" si="219"/>
        <v>10</v>
      </c>
      <c r="I548" s="36">
        <v>256839</v>
      </c>
      <c r="J548" s="153">
        <f t="shared" si="220"/>
        <v>-256829</v>
      </c>
      <c r="K548" s="164"/>
      <c r="L548" s="75">
        <f t="shared" si="189"/>
        <v>0</v>
      </c>
      <c r="M548" s="164">
        <v>10</v>
      </c>
      <c r="N548" s="75">
        <f t="shared" si="190"/>
        <v>10</v>
      </c>
      <c r="O548" s="164"/>
      <c r="P548" s="75">
        <f t="shared" si="221"/>
        <v>0</v>
      </c>
      <c r="Q548" s="164"/>
      <c r="R548" s="75">
        <f t="shared" si="222"/>
        <v>0</v>
      </c>
      <c r="S548" s="225"/>
      <c r="T548" s="75">
        <f t="shared" si="222"/>
        <v>0</v>
      </c>
      <c r="U548" s="76">
        <f t="shared" si="209"/>
        <v>10</v>
      </c>
      <c r="V548" s="77">
        <f t="shared" si="210"/>
        <v>10</v>
      </c>
      <c r="W548" s="78">
        <f t="shared" si="191"/>
        <v>0</v>
      </c>
      <c r="X548" s="79">
        <f t="shared" si="192"/>
        <v>0</v>
      </c>
      <c r="Z548" s="205">
        <f>IFERROR(VLOOKUP(A548,'[1]КС-2 (3)'!$B$35:$H$105,5,0),0)</f>
        <v>0</v>
      </c>
      <c r="AA548" s="204">
        <f t="shared" si="217"/>
        <v>0</v>
      </c>
    </row>
    <row r="549" spans="1:27" ht="27.6" x14ac:dyDescent="0.3">
      <c r="A549" s="12">
        <v>352</v>
      </c>
      <c r="B549" s="4" t="s">
        <v>155</v>
      </c>
      <c r="C549" s="13" t="s">
        <v>2</v>
      </c>
      <c r="D549" s="136">
        <v>10</v>
      </c>
      <c r="E549" s="149"/>
      <c r="F549" s="65">
        <f t="shared" si="218"/>
        <v>10</v>
      </c>
      <c r="G549" s="111">
        <v>1</v>
      </c>
      <c r="H549" s="66">
        <f t="shared" si="219"/>
        <v>10</v>
      </c>
      <c r="I549" s="36"/>
      <c r="J549" s="153">
        <f t="shared" si="220"/>
        <v>10</v>
      </c>
      <c r="K549" s="164"/>
      <c r="L549" s="75">
        <f t="shared" si="189"/>
        <v>0</v>
      </c>
      <c r="M549" s="164">
        <v>10</v>
      </c>
      <c r="N549" s="75">
        <f t="shared" si="190"/>
        <v>10</v>
      </c>
      <c r="O549" s="164"/>
      <c r="P549" s="75">
        <f t="shared" si="221"/>
        <v>0</v>
      </c>
      <c r="Q549" s="164"/>
      <c r="R549" s="75">
        <f t="shared" si="222"/>
        <v>0</v>
      </c>
      <c r="S549" s="225"/>
      <c r="T549" s="75">
        <f t="shared" si="222"/>
        <v>0</v>
      </c>
      <c r="U549" s="76">
        <f t="shared" si="209"/>
        <v>10</v>
      </c>
      <c r="V549" s="77">
        <f t="shared" si="210"/>
        <v>10</v>
      </c>
      <c r="W549" s="78">
        <f t="shared" si="191"/>
        <v>0</v>
      </c>
      <c r="X549" s="79">
        <f t="shared" si="192"/>
        <v>0</v>
      </c>
      <c r="Z549" s="205">
        <f>IFERROR(VLOOKUP(A549,'[1]КС-2 (3)'!$B$35:$H$105,5,0),0)</f>
        <v>0</v>
      </c>
      <c r="AA549" s="204">
        <f t="shared" si="217"/>
        <v>0</v>
      </c>
    </row>
    <row r="550" spans="1:27" ht="27.6" x14ac:dyDescent="0.3">
      <c r="A550" s="12">
        <v>353</v>
      </c>
      <c r="B550" s="3" t="s">
        <v>163</v>
      </c>
      <c r="C550" s="13" t="s">
        <v>2</v>
      </c>
      <c r="D550" s="136">
        <v>10</v>
      </c>
      <c r="E550" s="149"/>
      <c r="F550" s="65">
        <f t="shared" si="218"/>
        <v>10</v>
      </c>
      <c r="G550" s="111">
        <v>1</v>
      </c>
      <c r="H550" s="66">
        <f t="shared" si="219"/>
        <v>10</v>
      </c>
      <c r="I550" s="36">
        <v>88415</v>
      </c>
      <c r="J550" s="153">
        <f t="shared" si="220"/>
        <v>-88405</v>
      </c>
      <c r="K550" s="164"/>
      <c r="L550" s="75">
        <f t="shared" si="189"/>
        <v>0</v>
      </c>
      <c r="M550" s="164">
        <v>10</v>
      </c>
      <c r="N550" s="75">
        <f t="shared" si="190"/>
        <v>10</v>
      </c>
      <c r="O550" s="164"/>
      <c r="P550" s="75">
        <f t="shared" si="221"/>
        <v>0</v>
      </c>
      <c r="Q550" s="164"/>
      <c r="R550" s="75">
        <f t="shared" si="222"/>
        <v>0</v>
      </c>
      <c r="S550" s="225"/>
      <c r="T550" s="75">
        <f t="shared" si="222"/>
        <v>0</v>
      </c>
      <c r="U550" s="76">
        <f t="shared" si="209"/>
        <v>10</v>
      </c>
      <c r="V550" s="77">
        <f t="shared" si="210"/>
        <v>10</v>
      </c>
      <c r="W550" s="78">
        <f t="shared" si="191"/>
        <v>0</v>
      </c>
      <c r="X550" s="79">
        <f t="shared" si="192"/>
        <v>0</v>
      </c>
      <c r="Z550" s="205">
        <f>IFERROR(VLOOKUP(A550,'[1]КС-2 (3)'!$B$35:$H$105,5,0),0)</f>
        <v>0</v>
      </c>
      <c r="AA550" s="204">
        <f t="shared" si="217"/>
        <v>0</v>
      </c>
    </row>
    <row r="551" spans="1:27" ht="28.2" x14ac:dyDescent="0.3">
      <c r="A551" s="12"/>
      <c r="B551" s="42" t="s">
        <v>510</v>
      </c>
      <c r="C551" s="43" t="s">
        <v>15</v>
      </c>
      <c r="D551" s="126"/>
      <c r="E551" s="148"/>
      <c r="F551" s="124"/>
      <c r="G551" s="111"/>
      <c r="H551" s="66">
        <f>SUM(H546:H550)</f>
        <v>41</v>
      </c>
      <c r="I551" s="37">
        <v>4200000</v>
      </c>
      <c r="J551" s="24"/>
      <c r="K551" s="164"/>
      <c r="L551" s="66">
        <f>SUM(L546:L550)</f>
        <v>0</v>
      </c>
      <c r="M551" s="164"/>
      <c r="N551" s="66">
        <f>SUM(N546:N550)</f>
        <v>41</v>
      </c>
      <c r="O551" s="164"/>
      <c r="P551" s="66">
        <f>SUM(P546:P550)</f>
        <v>0</v>
      </c>
      <c r="Q551" s="164"/>
      <c r="R551" s="66">
        <f>SUM(R546:R550)</f>
        <v>0</v>
      </c>
      <c r="S551" s="226"/>
      <c r="T551" s="66">
        <f>SUM(T546:T550)</f>
        <v>0</v>
      </c>
      <c r="U551" s="76">
        <f t="shared" si="209"/>
        <v>0</v>
      </c>
      <c r="V551" s="77">
        <f t="shared" si="210"/>
        <v>41</v>
      </c>
      <c r="W551" s="78"/>
      <c r="X551" s="79">
        <f t="shared" si="192"/>
        <v>0</v>
      </c>
      <c r="Z551" s="205">
        <f>IFERROR(VLOOKUP(A551,'[1]КС-2 (3)'!$B$35:$H$105,5,0),0)</f>
        <v>0</v>
      </c>
      <c r="AA551" s="204">
        <f t="shared" si="217"/>
        <v>0</v>
      </c>
    </row>
    <row r="552" spans="1:27" x14ac:dyDescent="0.3">
      <c r="A552" s="67"/>
      <c r="B552" s="68" t="s">
        <v>514</v>
      </c>
      <c r="C552" s="69"/>
      <c r="D552" s="70"/>
      <c r="E552" s="71"/>
      <c r="F552" s="65"/>
      <c r="G552" s="72"/>
      <c r="H552" s="173">
        <f>H551*0.745</f>
        <v>30.55</v>
      </c>
      <c r="I552" s="73"/>
      <c r="J552" s="69"/>
      <c r="K552" s="164"/>
      <c r="L552" s="173">
        <f>L551*0.745</f>
        <v>0</v>
      </c>
      <c r="M552" s="164"/>
      <c r="N552" s="173">
        <f>N551*0.745</f>
        <v>30.55</v>
      </c>
      <c r="O552" s="164"/>
      <c r="P552" s="173">
        <f>P551*0.745</f>
        <v>0</v>
      </c>
      <c r="Q552" s="164"/>
      <c r="R552" s="173">
        <f>R551*0.745</f>
        <v>0</v>
      </c>
      <c r="S552" s="226"/>
      <c r="T552" s="173">
        <f>T551*0.745</f>
        <v>0</v>
      </c>
      <c r="U552" s="76">
        <f t="shared" si="209"/>
        <v>0</v>
      </c>
      <c r="V552" s="174">
        <f t="shared" si="210"/>
        <v>30.55</v>
      </c>
      <c r="W552" s="78"/>
      <c r="X552" s="176">
        <f t="shared" ref="X552:X555" si="223">H552-V552</f>
        <v>0</v>
      </c>
      <c r="Z552" s="205">
        <f>IFERROR(VLOOKUP(A552,'[1]КС-2 (3)'!$B$35:$H$105,5,0),0)</f>
        <v>0</v>
      </c>
      <c r="AA552" s="204">
        <f t="shared" si="217"/>
        <v>0</v>
      </c>
    </row>
    <row r="553" spans="1:27" x14ac:dyDescent="0.3">
      <c r="A553" s="67"/>
      <c r="B553" s="68" t="s">
        <v>519</v>
      </c>
      <c r="C553" s="11" t="s">
        <v>15</v>
      </c>
      <c r="D553" s="80"/>
      <c r="E553" s="81"/>
      <c r="F553" s="80"/>
      <c r="G553" s="82"/>
      <c r="H553" s="156">
        <f>H552</f>
        <v>30.55</v>
      </c>
      <c r="I553" s="84"/>
      <c r="J553" s="84">
        <v>3129000</v>
      </c>
      <c r="K553" s="165"/>
      <c r="L553" s="166">
        <f>L552</f>
        <v>0</v>
      </c>
      <c r="M553" s="165"/>
      <c r="N553" s="166">
        <f>N552</f>
        <v>30.55</v>
      </c>
      <c r="O553" s="165"/>
      <c r="P553" s="166">
        <f>P552</f>
        <v>0</v>
      </c>
      <c r="Q553" s="165"/>
      <c r="R553" s="166">
        <f>R552</f>
        <v>0</v>
      </c>
      <c r="S553" s="229"/>
      <c r="T553" s="166">
        <f>T552</f>
        <v>0</v>
      </c>
      <c r="U553" s="85">
        <f t="shared" si="209"/>
        <v>0</v>
      </c>
      <c r="V553" s="175">
        <f t="shared" si="210"/>
        <v>30.55</v>
      </c>
      <c r="W553" s="86"/>
      <c r="X553" s="177">
        <f t="shared" si="223"/>
        <v>0</v>
      </c>
      <c r="Z553" s="205">
        <f>IFERROR(VLOOKUP(A553,'[1]КС-2 (3)'!$B$35:$H$105,5,0),0)</f>
        <v>0</v>
      </c>
      <c r="AA553" s="204">
        <f t="shared" si="217"/>
        <v>0</v>
      </c>
    </row>
    <row r="554" spans="1:27" x14ac:dyDescent="0.3">
      <c r="A554" s="67"/>
      <c r="B554" s="87" t="s">
        <v>520</v>
      </c>
      <c r="C554" s="11"/>
      <c r="D554" s="80"/>
      <c r="E554" s="81"/>
      <c r="F554" s="80"/>
      <c r="G554" s="82"/>
      <c r="H554" s="156">
        <f>H553*20/120</f>
        <v>5.09</v>
      </c>
      <c r="I554" s="84"/>
      <c r="J554" s="69"/>
      <c r="K554" s="165"/>
      <c r="L554" s="166">
        <f>L553*20/120</f>
        <v>0</v>
      </c>
      <c r="M554" s="165"/>
      <c r="N554" s="166">
        <f>N553*20/120</f>
        <v>5.09</v>
      </c>
      <c r="O554" s="165"/>
      <c r="P554" s="166">
        <f>P553*20/120</f>
        <v>0</v>
      </c>
      <c r="Q554" s="165"/>
      <c r="R554" s="166">
        <f>R553*20/120</f>
        <v>0</v>
      </c>
      <c r="S554" s="229"/>
      <c r="T554" s="166">
        <f>T553*20/120</f>
        <v>0</v>
      </c>
      <c r="U554" s="85">
        <f t="shared" si="209"/>
        <v>0</v>
      </c>
      <c r="V554" s="175">
        <f t="shared" si="210"/>
        <v>5.09</v>
      </c>
      <c r="W554" s="86"/>
      <c r="X554" s="177">
        <f t="shared" si="223"/>
        <v>0</v>
      </c>
      <c r="Z554" s="205">
        <f>IFERROR(VLOOKUP(A554,'[1]КС-2 (3)'!$B$35:$H$105,5,0),0)</f>
        <v>0</v>
      </c>
      <c r="AA554" s="204">
        <f t="shared" si="217"/>
        <v>0</v>
      </c>
    </row>
    <row r="555" spans="1:27" x14ac:dyDescent="0.3">
      <c r="A555" s="67"/>
      <c r="B555" s="87" t="s">
        <v>529</v>
      </c>
      <c r="C555" s="197"/>
      <c r="D555" s="198"/>
      <c r="E555" s="199"/>
      <c r="F555" s="198"/>
      <c r="G555" s="200"/>
      <c r="H555" s="212">
        <v>1</v>
      </c>
      <c r="I555" s="84"/>
      <c r="J555" s="69"/>
      <c r="K555" s="165"/>
      <c r="L555" s="207">
        <f>L553/H553</f>
        <v>0</v>
      </c>
      <c r="M555" s="165"/>
      <c r="N555" s="207">
        <f>N553/H553</f>
        <v>1</v>
      </c>
      <c r="O555" s="214"/>
      <c r="P555" s="207">
        <f>P553/H553</f>
        <v>0</v>
      </c>
      <c r="Q555" s="214"/>
      <c r="R555" s="207">
        <f>R553/J553</f>
        <v>0</v>
      </c>
      <c r="S555" s="228"/>
      <c r="T555" s="207">
        <f>T553/H553</f>
        <v>0</v>
      </c>
      <c r="U555" s="85">
        <f t="shared" si="209"/>
        <v>0</v>
      </c>
      <c r="V555" s="210">
        <f t="shared" si="210"/>
        <v>1</v>
      </c>
      <c r="W555" s="211"/>
      <c r="X555" s="210">
        <f t="shared" si="223"/>
        <v>0</v>
      </c>
      <c r="Z555" s="205">
        <f>IFERROR(VLOOKUP(A555,'[1]КС-2 (3)'!$B$35:$H$105,5,0),0)</f>
        <v>0</v>
      </c>
      <c r="AA555" s="204">
        <f t="shared" si="217"/>
        <v>0</v>
      </c>
    </row>
    <row r="556" spans="1:27" ht="110.4" x14ac:dyDescent="0.3">
      <c r="A556" s="12"/>
      <c r="B556" s="58" t="s">
        <v>487</v>
      </c>
      <c r="C556" s="52" t="s">
        <v>456</v>
      </c>
      <c r="D556" s="119">
        <v>1</v>
      </c>
      <c r="E556" s="139"/>
      <c r="F556" s="119"/>
      <c r="G556" s="114"/>
      <c r="H556" s="105"/>
      <c r="I556" s="56">
        <v>6110735</v>
      </c>
      <c r="J556" s="27"/>
      <c r="K556" s="164"/>
      <c r="L556" s="75"/>
      <c r="M556" s="164"/>
      <c r="N556" s="75"/>
      <c r="O556" s="164"/>
      <c r="P556" s="75"/>
      <c r="Q556" s="164"/>
      <c r="R556" s="75"/>
      <c r="S556" s="225"/>
      <c r="T556" s="75"/>
      <c r="U556" s="76">
        <f t="shared" si="209"/>
        <v>0</v>
      </c>
      <c r="V556" s="77">
        <f t="shared" si="210"/>
        <v>0</v>
      </c>
      <c r="W556" s="78"/>
      <c r="X556" s="79"/>
      <c r="Z556" s="205">
        <f>IFERROR(VLOOKUP(A556,'[1]КС-2 (3)'!$B$35:$H$105,5,0),0)</f>
        <v>0</v>
      </c>
      <c r="AA556" s="204">
        <f t="shared" si="217"/>
        <v>0</v>
      </c>
    </row>
    <row r="557" spans="1:27" ht="27.6" x14ac:dyDescent="0.3">
      <c r="A557" s="12"/>
      <c r="B557" s="44" t="s">
        <v>8</v>
      </c>
      <c r="C557" s="11"/>
      <c r="D557" s="126"/>
      <c r="E557" s="148"/>
      <c r="F557" s="124"/>
      <c r="G557" s="111"/>
      <c r="H557" s="104"/>
      <c r="I557" s="36"/>
      <c r="J557" s="27"/>
      <c r="K557" s="164"/>
      <c r="L557" s="75"/>
      <c r="M557" s="164"/>
      <c r="N557" s="75"/>
      <c r="O557" s="164"/>
      <c r="P557" s="75"/>
      <c r="Q557" s="164"/>
      <c r="R557" s="75"/>
      <c r="S557" s="225"/>
      <c r="T557" s="75"/>
      <c r="U557" s="76">
        <f t="shared" si="209"/>
        <v>0</v>
      </c>
      <c r="V557" s="77">
        <f t="shared" si="210"/>
        <v>0</v>
      </c>
      <c r="W557" s="78"/>
      <c r="X557" s="79"/>
      <c r="Z557" s="205">
        <f>IFERROR(VLOOKUP(A557,'[1]КС-2 (3)'!$B$35:$H$105,5,0),0)</f>
        <v>0</v>
      </c>
      <c r="AA557" s="204">
        <f t="shared" si="217"/>
        <v>0</v>
      </c>
    </row>
    <row r="558" spans="1:27" ht="96.6" x14ac:dyDescent="0.3">
      <c r="A558" s="12">
        <v>354</v>
      </c>
      <c r="B558" s="4" t="s">
        <v>453</v>
      </c>
      <c r="C558" s="2" t="s">
        <v>12</v>
      </c>
      <c r="D558" s="136">
        <v>14</v>
      </c>
      <c r="E558" s="149"/>
      <c r="F558" s="65">
        <f t="shared" ref="F558:F562" si="224">D558+E558</f>
        <v>14</v>
      </c>
      <c r="G558" s="111">
        <v>1</v>
      </c>
      <c r="H558" s="66">
        <f t="shared" ref="H558:H562" si="225">ROUND(F558*G558,0)</f>
        <v>14</v>
      </c>
      <c r="I558" s="36">
        <v>5606661</v>
      </c>
      <c r="J558" s="153">
        <f t="shared" ref="J558:J562" si="226">H558-I558</f>
        <v>-5606647</v>
      </c>
      <c r="K558" s="164"/>
      <c r="L558" s="75">
        <f t="shared" si="189"/>
        <v>0</v>
      </c>
      <c r="M558" s="164"/>
      <c r="N558" s="75">
        <f t="shared" si="190"/>
        <v>0</v>
      </c>
      <c r="O558" s="164">
        <v>14</v>
      </c>
      <c r="P558" s="75">
        <f t="shared" ref="P558:P562" si="227">ROUND(O558*$G558,0)</f>
        <v>14</v>
      </c>
      <c r="Q558" s="164"/>
      <c r="R558" s="75">
        <f t="shared" ref="R558:T562" si="228">ROUND(Q558*$G558,0)</f>
        <v>0</v>
      </c>
      <c r="S558" s="225"/>
      <c r="T558" s="75">
        <f t="shared" si="228"/>
        <v>0</v>
      </c>
      <c r="U558" s="76">
        <f t="shared" si="209"/>
        <v>14</v>
      </c>
      <c r="V558" s="77">
        <f t="shared" si="210"/>
        <v>14</v>
      </c>
      <c r="W558" s="78">
        <f t="shared" si="191"/>
        <v>0</v>
      </c>
      <c r="X558" s="79">
        <f t="shared" si="192"/>
        <v>0</v>
      </c>
      <c r="Z558" s="205">
        <f>IFERROR(VLOOKUP(A558,'[1]КС-2 (3)'!$B$35:$H$105,5,0),0)</f>
        <v>14</v>
      </c>
      <c r="AA558" s="204">
        <f t="shared" si="217"/>
        <v>0</v>
      </c>
    </row>
    <row r="559" spans="1:27" ht="55.2" x14ac:dyDescent="0.3">
      <c r="A559" s="12">
        <v>355</v>
      </c>
      <c r="B559" s="6" t="s">
        <v>451</v>
      </c>
      <c r="C559" s="2" t="s">
        <v>3</v>
      </c>
      <c r="D559" s="137">
        <v>0.7</v>
      </c>
      <c r="E559" s="150"/>
      <c r="F559" s="65">
        <f t="shared" si="224"/>
        <v>0.7</v>
      </c>
      <c r="G559" s="111">
        <v>1</v>
      </c>
      <c r="H559" s="66">
        <f t="shared" si="225"/>
        <v>1</v>
      </c>
      <c r="I559" s="36">
        <v>1752</v>
      </c>
      <c r="J559" s="153">
        <f t="shared" si="226"/>
        <v>-1751</v>
      </c>
      <c r="K559" s="164"/>
      <c r="L559" s="75">
        <f t="shared" si="189"/>
        <v>0</v>
      </c>
      <c r="M559" s="164"/>
      <c r="N559" s="75">
        <f t="shared" si="190"/>
        <v>0</v>
      </c>
      <c r="O559" s="164">
        <v>0.7</v>
      </c>
      <c r="P559" s="75">
        <f t="shared" si="227"/>
        <v>1</v>
      </c>
      <c r="Q559" s="164"/>
      <c r="R559" s="75">
        <f t="shared" si="228"/>
        <v>0</v>
      </c>
      <c r="S559" s="225"/>
      <c r="T559" s="75">
        <f t="shared" si="228"/>
        <v>0</v>
      </c>
      <c r="U559" s="76">
        <f t="shared" si="209"/>
        <v>0.7</v>
      </c>
      <c r="V559" s="77">
        <f t="shared" si="210"/>
        <v>1</v>
      </c>
      <c r="W559" s="78">
        <f t="shared" si="191"/>
        <v>0</v>
      </c>
      <c r="X559" s="79">
        <f t="shared" si="192"/>
        <v>0</v>
      </c>
      <c r="Z559" s="205">
        <f>IFERROR(VLOOKUP(A559,'[1]КС-2 (3)'!$B$35:$H$105,5,0),0)</f>
        <v>0.7</v>
      </c>
      <c r="AA559" s="204">
        <f t="shared" si="217"/>
        <v>0</v>
      </c>
    </row>
    <row r="560" spans="1:27" ht="27.6" x14ac:dyDescent="0.3">
      <c r="A560" s="12">
        <v>356</v>
      </c>
      <c r="B560" s="4" t="s">
        <v>154</v>
      </c>
      <c r="C560" s="13" t="s">
        <v>2</v>
      </c>
      <c r="D560" s="136">
        <v>14</v>
      </c>
      <c r="E560" s="149"/>
      <c r="F560" s="65">
        <f t="shared" si="224"/>
        <v>14</v>
      </c>
      <c r="G560" s="111">
        <v>1</v>
      </c>
      <c r="H560" s="66">
        <f t="shared" si="225"/>
        <v>14</v>
      </c>
      <c r="I560" s="36">
        <v>373684</v>
      </c>
      <c r="J560" s="153">
        <f t="shared" si="226"/>
        <v>-373670</v>
      </c>
      <c r="K560" s="164"/>
      <c r="L560" s="75">
        <f t="shared" si="189"/>
        <v>0</v>
      </c>
      <c r="M560" s="164"/>
      <c r="N560" s="75">
        <f t="shared" si="190"/>
        <v>0</v>
      </c>
      <c r="O560" s="164">
        <v>14</v>
      </c>
      <c r="P560" s="75">
        <f t="shared" si="227"/>
        <v>14</v>
      </c>
      <c r="Q560" s="164"/>
      <c r="R560" s="75">
        <f t="shared" si="228"/>
        <v>0</v>
      </c>
      <c r="S560" s="225"/>
      <c r="T560" s="75">
        <f t="shared" si="228"/>
        <v>0</v>
      </c>
      <c r="U560" s="76">
        <f t="shared" si="209"/>
        <v>14</v>
      </c>
      <c r="V560" s="77">
        <f t="shared" si="210"/>
        <v>14</v>
      </c>
      <c r="W560" s="78">
        <f t="shared" si="191"/>
        <v>0</v>
      </c>
      <c r="X560" s="79">
        <f t="shared" si="192"/>
        <v>0</v>
      </c>
      <c r="Z560" s="205">
        <f>IFERROR(VLOOKUP(A560,'[1]КС-2 (3)'!$B$35:$H$105,5,0),0)</f>
        <v>14</v>
      </c>
      <c r="AA560" s="204">
        <f t="shared" si="217"/>
        <v>0</v>
      </c>
    </row>
    <row r="561" spans="1:27" ht="27.6" x14ac:dyDescent="0.3">
      <c r="A561" s="12">
        <v>357</v>
      </c>
      <c r="B561" s="4" t="s">
        <v>155</v>
      </c>
      <c r="C561" s="13" t="s">
        <v>2</v>
      </c>
      <c r="D561" s="136">
        <v>14</v>
      </c>
      <c r="E561" s="149"/>
      <c r="F561" s="65">
        <f t="shared" si="224"/>
        <v>14</v>
      </c>
      <c r="G561" s="111">
        <v>1</v>
      </c>
      <c r="H561" s="66">
        <f t="shared" si="225"/>
        <v>14</v>
      </c>
      <c r="I561" s="36"/>
      <c r="J561" s="153">
        <f t="shared" si="226"/>
        <v>14</v>
      </c>
      <c r="K561" s="164"/>
      <c r="L561" s="75">
        <f t="shared" si="189"/>
        <v>0</v>
      </c>
      <c r="M561" s="164"/>
      <c r="N561" s="75">
        <f t="shared" si="190"/>
        <v>0</v>
      </c>
      <c r="O561" s="164">
        <v>14</v>
      </c>
      <c r="P561" s="75">
        <f t="shared" si="227"/>
        <v>14</v>
      </c>
      <c r="Q561" s="164"/>
      <c r="R561" s="75">
        <f t="shared" si="228"/>
        <v>0</v>
      </c>
      <c r="S561" s="225"/>
      <c r="T561" s="75">
        <f t="shared" si="228"/>
        <v>0</v>
      </c>
      <c r="U561" s="76">
        <f t="shared" si="209"/>
        <v>14</v>
      </c>
      <c r="V561" s="77">
        <f t="shared" si="210"/>
        <v>14</v>
      </c>
      <c r="W561" s="78">
        <f t="shared" si="191"/>
        <v>0</v>
      </c>
      <c r="X561" s="79">
        <f t="shared" si="192"/>
        <v>0</v>
      </c>
      <c r="Z561" s="205">
        <f>IFERROR(VLOOKUP(A561,'[1]КС-2 (3)'!$B$35:$H$105,5,0),0)</f>
        <v>14</v>
      </c>
      <c r="AA561" s="204">
        <f t="shared" si="217"/>
        <v>0</v>
      </c>
    </row>
    <row r="562" spans="1:27" ht="27.6" x14ac:dyDescent="0.3">
      <c r="A562" s="12">
        <v>358</v>
      </c>
      <c r="B562" s="3" t="s">
        <v>163</v>
      </c>
      <c r="C562" s="13" t="s">
        <v>2</v>
      </c>
      <c r="D562" s="136">
        <v>14</v>
      </c>
      <c r="E562" s="149"/>
      <c r="F562" s="65">
        <f t="shared" si="224"/>
        <v>14</v>
      </c>
      <c r="G562" s="111">
        <v>1</v>
      </c>
      <c r="H562" s="66">
        <f t="shared" si="225"/>
        <v>14</v>
      </c>
      <c r="I562" s="36">
        <v>128638</v>
      </c>
      <c r="J562" s="153">
        <f t="shared" si="226"/>
        <v>-128624</v>
      </c>
      <c r="K562" s="164"/>
      <c r="L562" s="75">
        <f t="shared" si="189"/>
        <v>0</v>
      </c>
      <c r="M562" s="164"/>
      <c r="N562" s="75">
        <f t="shared" si="190"/>
        <v>0</v>
      </c>
      <c r="O562" s="164">
        <v>14</v>
      </c>
      <c r="P562" s="75">
        <f t="shared" si="227"/>
        <v>14</v>
      </c>
      <c r="Q562" s="164"/>
      <c r="R562" s="75">
        <f t="shared" si="228"/>
        <v>0</v>
      </c>
      <c r="S562" s="225"/>
      <c r="T562" s="75">
        <f t="shared" si="228"/>
        <v>0</v>
      </c>
      <c r="U562" s="76">
        <f t="shared" si="209"/>
        <v>14</v>
      </c>
      <c r="V562" s="77">
        <f t="shared" si="210"/>
        <v>14</v>
      </c>
      <c r="W562" s="78">
        <f t="shared" si="191"/>
        <v>0</v>
      </c>
      <c r="X562" s="79">
        <f t="shared" si="192"/>
        <v>0</v>
      </c>
      <c r="Z562" s="205">
        <f>IFERROR(VLOOKUP(A562,'[1]КС-2 (3)'!$B$35:$H$105,5,0),0)</f>
        <v>14</v>
      </c>
      <c r="AA562" s="204">
        <f t="shared" si="217"/>
        <v>0</v>
      </c>
    </row>
    <row r="563" spans="1:27" x14ac:dyDescent="0.3">
      <c r="A563" s="19"/>
      <c r="B563" s="28" t="s">
        <v>501</v>
      </c>
      <c r="C563" s="45" t="s">
        <v>15</v>
      </c>
      <c r="D563" s="126"/>
      <c r="E563" s="148"/>
      <c r="F563" s="124"/>
      <c r="G563" s="111"/>
      <c r="H563" s="104">
        <f>SUM(H558:H562)</f>
        <v>57</v>
      </c>
      <c r="I563" s="36">
        <v>6110735</v>
      </c>
      <c r="J563" s="153"/>
      <c r="K563" s="164"/>
      <c r="L563" s="104">
        <f>SUM(L558:L562)</f>
        <v>0</v>
      </c>
      <c r="M563" s="164"/>
      <c r="N563" s="104">
        <f>SUM(N558:N562)</f>
        <v>0</v>
      </c>
      <c r="O563" s="164"/>
      <c r="P563" s="215">
        <f>SUM(P558:P562)</f>
        <v>57</v>
      </c>
      <c r="Q563" s="164"/>
      <c r="R563" s="215">
        <f>SUM(R558:R562)</f>
        <v>0</v>
      </c>
      <c r="S563" s="230"/>
      <c r="T563" s="215">
        <f>SUM(T558:T562)</f>
        <v>0</v>
      </c>
      <c r="U563" s="76">
        <f t="shared" si="209"/>
        <v>0</v>
      </c>
      <c r="V563" s="174">
        <f t="shared" si="210"/>
        <v>57</v>
      </c>
      <c r="W563" s="176"/>
      <c r="X563" s="176">
        <f t="shared" si="192"/>
        <v>0</v>
      </c>
      <c r="Z563" s="205">
        <f>IFERROR(VLOOKUP(A563,'[1]КС-2 (3)'!$B$35:$H$105,5,0),0)</f>
        <v>0</v>
      </c>
      <c r="AA563" s="204">
        <f t="shared" si="217"/>
        <v>0</v>
      </c>
    </row>
    <row r="564" spans="1:27" x14ac:dyDescent="0.3">
      <c r="A564" s="67"/>
      <c r="B564" s="68" t="s">
        <v>514</v>
      </c>
      <c r="C564" s="69"/>
      <c r="D564" s="70"/>
      <c r="E564" s="71"/>
      <c r="F564" s="65"/>
      <c r="G564" s="72"/>
      <c r="H564" s="154">
        <f>H563*0.745-1</f>
        <v>41</v>
      </c>
      <c r="I564" s="73"/>
      <c r="J564" s="69"/>
      <c r="K564" s="164"/>
      <c r="L564" s="66">
        <f>L563*0.745</f>
        <v>0</v>
      </c>
      <c r="M564" s="164"/>
      <c r="N564" s="173">
        <f>N563*0.745</f>
        <v>0</v>
      </c>
      <c r="O564" s="164"/>
      <c r="P564" s="218">
        <f>P563*0.745-1</f>
        <v>41</v>
      </c>
      <c r="Q564" s="164"/>
      <c r="R564" s="66">
        <f>R563*0.745</f>
        <v>0</v>
      </c>
      <c r="S564" s="226"/>
      <c r="T564" s="66">
        <f>T563*0.745</f>
        <v>0</v>
      </c>
      <c r="U564" s="76">
        <f t="shared" si="209"/>
        <v>0</v>
      </c>
      <c r="V564" s="174">
        <f t="shared" si="210"/>
        <v>41</v>
      </c>
      <c r="W564" s="176"/>
      <c r="X564" s="176">
        <f t="shared" si="192"/>
        <v>0</v>
      </c>
      <c r="Z564" s="205">
        <f>IFERROR(VLOOKUP(A564,'[1]КС-2 (3)'!$B$35:$H$105,5,0),0)</f>
        <v>0</v>
      </c>
      <c r="AA564" s="204">
        <f t="shared" si="217"/>
        <v>0</v>
      </c>
    </row>
    <row r="565" spans="1:27" x14ac:dyDescent="0.3">
      <c r="A565" s="67"/>
      <c r="B565" s="68" t="s">
        <v>519</v>
      </c>
      <c r="C565" s="11" t="s">
        <v>15</v>
      </c>
      <c r="D565" s="80"/>
      <c r="E565" s="81"/>
      <c r="F565" s="80"/>
      <c r="G565" s="82">
        <f>H565/120*100</f>
        <v>34.1666666666667</v>
      </c>
      <c r="H565" s="83">
        <f>H564</f>
        <v>41</v>
      </c>
      <c r="I565" s="84"/>
      <c r="J565" s="84">
        <v>4552497</v>
      </c>
      <c r="K565" s="165"/>
      <c r="L565" s="83">
        <f>L564</f>
        <v>0</v>
      </c>
      <c r="M565" s="165"/>
      <c r="N565" s="83">
        <f>N564</f>
        <v>0</v>
      </c>
      <c r="O565" s="165"/>
      <c r="P565" s="83">
        <f>P564</f>
        <v>41</v>
      </c>
      <c r="Q565" s="165"/>
      <c r="R565" s="83">
        <f>R564</f>
        <v>0</v>
      </c>
      <c r="S565" s="227"/>
      <c r="T565" s="83">
        <f>T564</f>
        <v>0</v>
      </c>
      <c r="U565" s="85">
        <f t="shared" si="209"/>
        <v>0</v>
      </c>
      <c r="V565" s="175">
        <f t="shared" si="210"/>
        <v>41</v>
      </c>
      <c r="W565" s="177"/>
      <c r="X565" s="177">
        <f t="shared" si="192"/>
        <v>0</v>
      </c>
      <c r="Z565" s="205">
        <f>IFERROR(VLOOKUP(A565,'[1]КС-2 (3)'!$B$35:$H$105,5,0),0)</f>
        <v>0</v>
      </c>
      <c r="AA565" s="204">
        <f t="shared" si="217"/>
        <v>0</v>
      </c>
    </row>
    <row r="566" spans="1:27" x14ac:dyDescent="0.3">
      <c r="A566" s="67"/>
      <c r="B566" s="87" t="s">
        <v>520</v>
      </c>
      <c r="C566" s="11"/>
      <c r="D566" s="80"/>
      <c r="E566" s="81"/>
      <c r="F566" s="80"/>
      <c r="G566" s="82"/>
      <c r="H566" s="156">
        <f>H565*20/120</f>
        <v>6.83</v>
      </c>
      <c r="I566" s="84"/>
      <c r="J566" s="69"/>
      <c r="K566" s="165"/>
      <c r="L566" s="156">
        <f>L565*20/120</f>
        <v>0</v>
      </c>
      <c r="M566" s="165"/>
      <c r="N566" s="156">
        <f>N565*20/120</f>
        <v>0</v>
      </c>
      <c r="O566" s="165"/>
      <c r="P566" s="156">
        <f>P565*20/120</f>
        <v>6.83</v>
      </c>
      <c r="Q566" s="165"/>
      <c r="R566" s="156">
        <f>R565*20/120</f>
        <v>0</v>
      </c>
      <c r="S566" s="227"/>
      <c r="T566" s="156">
        <f>T565*20/120</f>
        <v>0</v>
      </c>
      <c r="U566" s="85">
        <f t="shared" si="209"/>
        <v>0</v>
      </c>
      <c r="V566" s="175">
        <f t="shared" si="210"/>
        <v>6.83</v>
      </c>
      <c r="W566" s="177"/>
      <c r="X566" s="177">
        <f t="shared" si="192"/>
        <v>0</v>
      </c>
      <c r="Z566" s="205">
        <f>IFERROR(VLOOKUP(A566,'[1]КС-2 (3)'!$B$35:$H$105,5,0),0)</f>
        <v>0</v>
      </c>
      <c r="AA566" s="204">
        <f t="shared" si="217"/>
        <v>0</v>
      </c>
    </row>
    <row r="567" spans="1:27" x14ac:dyDescent="0.3">
      <c r="A567" s="67"/>
      <c r="B567" s="87" t="s">
        <v>529</v>
      </c>
      <c r="C567" s="197"/>
      <c r="D567" s="198"/>
      <c r="E567" s="199"/>
      <c r="F567" s="198"/>
      <c r="G567" s="200"/>
      <c r="H567" s="212">
        <v>1</v>
      </c>
      <c r="I567" s="84"/>
      <c r="J567" s="69"/>
      <c r="K567" s="165"/>
      <c r="L567" s="207">
        <f>L565/H565</f>
        <v>0</v>
      </c>
      <c r="M567" s="165"/>
      <c r="N567" s="207">
        <f>N565/H565</f>
        <v>0</v>
      </c>
      <c r="O567" s="214"/>
      <c r="P567" s="207">
        <f>P565/H565</f>
        <v>1</v>
      </c>
      <c r="Q567" s="214"/>
      <c r="R567" s="207">
        <f>R565/J565</f>
        <v>0</v>
      </c>
      <c r="S567" s="228"/>
      <c r="T567" s="207">
        <f>T565/H565</f>
        <v>0</v>
      </c>
      <c r="U567" s="85">
        <f t="shared" si="209"/>
        <v>0</v>
      </c>
      <c r="V567" s="210">
        <f t="shared" si="210"/>
        <v>1</v>
      </c>
      <c r="W567" s="211"/>
      <c r="X567" s="210">
        <f t="shared" si="192"/>
        <v>0</v>
      </c>
      <c r="Z567" s="205">
        <f>IFERROR(VLOOKUP(A567,'[1]КС-2 (3)'!$B$35:$H$105,5,0),0)</f>
        <v>0</v>
      </c>
      <c r="AA567" s="204">
        <f t="shared" si="217"/>
        <v>0</v>
      </c>
    </row>
    <row r="568" spans="1:27" ht="69" x14ac:dyDescent="0.3">
      <c r="A568" s="19"/>
      <c r="B568" s="58" t="s">
        <v>486</v>
      </c>
      <c r="C568" s="52" t="s">
        <v>456</v>
      </c>
      <c r="D568" s="119">
        <v>1</v>
      </c>
      <c r="E568" s="139"/>
      <c r="F568" s="119"/>
      <c r="G568" s="114"/>
      <c r="H568" s="105"/>
      <c r="I568" s="56">
        <v>1680000</v>
      </c>
      <c r="J568" s="27"/>
      <c r="K568" s="164"/>
      <c r="L568" s="75"/>
      <c r="M568" s="164"/>
      <c r="N568" s="75"/>
      <c r="O568" s="164"/>
      <c r="P568" s="75"/>
      <c r="Q568" s="164"/>
      <c r="R568" s="75"/>
      <c r="S568" s="225"/>
      <c r="T568" s="75"/>
      <c r="U568" s="76">
        <f t="shared" si="209"/>
        <v>0</v>
      </c>
      <c r="V568" s="77">
        <f t="shared" si="210"/>
        <v>0</v>
      </c>
      <c r="W568" s="78"/>
      <c r="X568" s="79"/>
      <c r="Z568" s="205">
        <f>IFERROR(VLOOKUP(A568,'[1]КС-2 (3)'!$B$35:$H$105,5,0),0)</f>
        <v>0</v>
      </c>
      <c r="AA568" s="204">
        <f t="shared" si="217"/>
        <v>0</v>
      </c>
    </row>
    <row r="569" spans="1:27" ht="27.6" x14ac:dyDescent="0.3">
      <c r="A569" s="19"/>
      <c r="B569" s="44" t="s">
        <v>8</v>
      </c>
      <c r="C569" s="11"/>
      <c r="D569" s="126"/>
      <c r="E569" s="148"/>
      <c r="F569" s="124"/>
      <c r="G569" s="111"/>
      <c r="H569" s="104"/>
      <c r="I569" s="36"/>
      <c r="J569" s="27"/>
      <c r="K569" s="164"/>
      <c r="L569" s="75"/>
      <c r="M569" s="164"/>
      <c r="N569" s="75"/>
      <c r="O569" s="164"/>
      <c r="P569" s="75"/>
      <c r="Q569" s="164"/>
      <c r="R569" s="75"/>
      <c r="S569" s="225"/>
      <c r="T569" s="75"/>
      <c r="U569" s="76">
        <f t="shared" si="209"/>
        <v>0</v>
      </c>
      <c r="V569" s="77">
        <f t="shared" si="210"/>
        <v>0</v>
      </c>
      <c r="W569" s="78"/>
      <c r="X569" s="79"/>
      <c r="Z569" s="205">
        <f>IFERROR(VLOOKUP(A569,'[1]КС-2 (3)'!$B$35:$H$105,5,0),0)</f>
        <v>0</v>
      </c>
      <c r="AA569" s="204">
        <f t="shared" si="217"/>
        <v>0</v>
      </c>
    </row>
    <row r="570" spans="1:27" ht="96.6" x14ac:dyDescent="0.3">
      <c r="A570" s="12">
        <v>359</v>
      </c>
      <c r="B570" s="4" t="s">
        <v>454</v>
      </c>
      <c r="C570" s="2" t="s">
        <v>12</v>
      </c>
      <c r="D570" s="136">
        <v>4</v>
      </c>
      <c r="E570" s="149"/>
      <c r="F570" s="65">
        <f t="shared" ref="F570:F574" si="229">D570+E570</f>
        <v>4</v>
      </c>
      <c r="G570" s="111">
        <v>1</v>
      </c>
      <c r="H570" s="66">
        <f t="shared" ref="H570:H574" si="230">ROUND(F570*G570,0)</f>
        <v>4</v>
      </c>
      <c r="I570" s="36">
        <v>1541416</v>
      </c>
      <c r="J570" s="153">
        <f t="shared" ref="J570:J574" si="231">H570-I570</f>
        <v>-1541412</v>
      </c>
      <c r="K570" s="164"/>
      <c r="L570" s="75">
        <f t="shared" si="189"/>
        <v>0</v>
      </c>
      <c r="M570" s="164">
        <v>2</v>
      </c>
      <c r="N570" s="75">
        <f t="shared" si="190"/>
        <v>2</v>
      </c>
      <c r="O570" s="164">
        <v>2</v>
      </c>
      <c r="P570" s="75">
        <f t="shared" ref="P570:P574" si="232">ROUND(O570*$G570,0)</f>
        <v>2</v>
      </c>
      <c r="Q570" s="164"/>
      <c r="R570" s="75">
        <f t="shared" ref="R570:T574" si="233">ROUND(Q570*$G570,0)</f>
        <v>0</v>
      </c>
      <c r="S570" s="225"/>
      <c r="T570" s="75">
        <f t="shared" si="233"/>
        <v>0</v>
      </c>
      <c r="U570" s="76">
        <f t="shared" si="209"/>
        <v>4</v>
      </c>
      <c r="V570" s="77">
        <f t="shared" si="210"/>
        <v>4</v>
      </c>
      <c r="W570" s="78">
        <f t="shared" si="191"/>
        <v>0</v>
      </c>
      <c r="X570" s="79">
        <f t="shared" si="192"/>
        <v>0</v>
      </c>
      <c r="Z570" s="205">
        <f>IFERROR(VLOOKUP(A570,'[1]КС-2 (3)'!$B$35:$H$105,5,0),0)</f>
        <v>2</v>
      </c>
      <c r="AA570" s="204">
        <f t="shared" si="217"/>
        <v>0</v>
      </c>
    </row>
    <row r="571" spans="1:27" ht="55.2" x14ac:dyDescent="0.3">
      <c r="A571" s="12">
        <v>360</v>
      </c>
      <c r="B571" s="6" t="s">
        <v>451</v>
      </c>
      <c r="C571" s="2" t="s">
        <v>3</v>
      </c>
      <c r="D571" s="137">
        <v>0.2</v>
      </c>
      <c r="E571" s="150"/>
      <c r="F571" s="65">
        <f t="shared" si="229"/>
        <v>0.2</v>
      </c>
      <c r="G571" s="111">
        <v>1</v>
      </c>
      <c r="H571" s="66">
        <f t="shared" si="230"/>
        <v>0</v>
      </c>
      <c r="I571" s="36">
        <v>482</v>
      </c>
      <c r="J571" s="153">
        <f t="shared" si="231"/>
        <v>-482</v>
      </c>
      <c r="K571" s="164"/>
      <c r="L571" s="75">
        <f t="shared" ref="L571:L586" si="234">ROUND(K571*$G571,0)</f>
        <v>0</v>
      </c>
      <c r="M571" s="164">
        <v>0.1</v>
      </c>
      <c r="N571" s="75">
        <f t="shared" ref="N571:N586" si="235">ROUND(M571*$G571,0)</f>
        <v>0</v>
      </c>
      <c r="O571" s="164">
        <v>0.1</v>
      </c>
      <c r="P571" s="75">
        <f t="shared" si="232"/>
        <v>0</v>
      </c>
      <c r="Q571" s="164"/>
      <c r="R571" s="75">
        <f t="shared" si="233"/>
        <v>0</v>
      </c>
      <c r="S571" s="225"/>
      <c r="T571" s="75">
        <f t="shared" si="233"/>
        <v>0</v>
      </c>
      <c r="U571" s="76">
        <f t="shared" si="209"/>
        <v>0.2</v>
      </c>
      <c r="V571" s="77">
        <f t="shared" si="210"/>
        <v>0</v>
      </c>
      <c r="W571" s="78">
        <f t="shared" ref="W571:W585" si="236">F571-U571</f>
        <v>0</v>
      </c>
      <c r="X571" s="79">
        <f t="shared" ref="X571:X585" si="237">H571-V571</f>
        <v>0</v>
      </c>
      <c r="Z571" s="205">
        <f>IFERROR(VLOOKUP(A571,'[1]КС-2 (3)'!$B$35:$H$105,5,0),0)</f>
        <v>0.1</v>
      </c>
      <c r="AA571" s="204">
        <f t="shared" si="217"/>
        <v>0</v>
      </c>
    </row>
    <row r="572" spans="1:27" ht="27.6" x14ac:dyDescent="0.3">
      <c r="A572" s="12">
        <v>361</v>
      </c>
      <c r="B572" s="4" t="s">
        <v>154</v>
      </c>
      <c r="C572" s="13" t="s">
        <v>2</v>
      </c>
      <c r="D572" s="136">
        <v>4</v>
      </c>
      <c r="E572" s="149"/>
      <c r="F572" s="65">
        <f t="shared" si="229"/>
        <v>4</v>
      </c>
      <c r="G572" s="111">
        <v>1</v>
      </c>
      <c r="H572" s="66">
        <f t="shared" si="230"/>
        <v>4</v>
      </c>
      <c r="I572" s="36">
        <v>102736</v>
      </c>
      <c r="J572" s="153">
        <f t="shared" si="231"/>
        <v>-102732</v>
      </c>
      <c r="K572" s="164"/>
      <c r="L572" s="75">
        <f t="shared" si="234"/>
        <v>0</v>
      </c>
      <c r="M572" s="164">
        <v>2</v>
      </c>
      <c r="N572" s="75">
        <f t="shared" si="235"/>
        <v>2</v>
      </c>
      <c r="O572" s="164">
        <v>2</v>
      </c>
      <c r="P572" s="75">
        <f t="shared" si="232"/>
        <v>2</v>
      </c>
      <c r="Q572" s="164"/>
      <c r="R572" s="75">
        <f t="shared" si="233"/>
        <v>0</v>
      </c>
      <c r="S572" s="225"/>
      <c r="T572" s="75">
        <f t="shared" si="233"/>
        <v>0</v>
      </c>
      <c r="U572" s="76">
        <f t="shared" si="209"/>
        <v>4</v>
      </c>
      <c r="V572" s="77">
        <f t="shared" si="210"/>
        <v>4</v>
      </c>
      <c r="W572" s="78">
        <f t="shared" si="236"/>
        <v>0</v>
      </c>
      <c r="X572" s="79">
        <f t="shared" si="237"/>
        <v>0</v>
      </c>
      <c r="Z572" s="205">
        <f>IFERROR(VLOOKUP(A572,'[1]КС-2 (3)'!$B$35:$H$105,5,0),0)</f>
        <v>2</v>
      </c>
      <c r="AA572" s="204">
        <f>Z572-O572</f>
        <v>0</v>
      </c>
    </row>
    <row r="573" spans="1:27" ht="27.6" x14ac:dyDescent="0.3">
      <c r="A573" s="12">
        <v>362</v>
      </c>
      <c r="B573" s="4" t="s">
        <v>155</v>
      </c>
      <c r="C573" s="13" t="s">
        <v>2</v>
      </c>
      <c r="D573" s="136">
        <v>4</v>
      </c>
      <c r="E573" s="149"/>
      <c r="F573" s="65">
        <f t="shared" si="229"/>
        <v>4</v>
      </c>
      <c r="G573" s="111">
        <v>1</v>
      </c>
      <c r="H573" s="66">
        <f t="shared" si="230"/>
        <v>4</v>
      </c>
      <c r="I573" s="36"/>
      <c r="J573" s="153">
        <f t="shared" si="231"/>
        <v>4</v>
      </c>
      <c r="K573" s="164"/>
      <c r="L573" s="75">
        <f t="shared" si="234"/>
        <v>0</v>
      </c>
      <c r="M573" s="164">
        <v>2</v>
      </c>
      <c r="N573" s="75">
        <f t="shared" si="235"/>
        <v>2</v>
      </c>
      <c r="O573" s="164">
        <v>2</v>
      </c>
      <c r="P573" s="75">
        <f t="shared" si="232"/>
        <v>2</v>
      </c>
      <c r="Q573" s="164"/>
      <c r="R573" s="75">
        <f t="shared" si="233"/>
        <v>0</v>
      </c>
      <c r="S573" s="225"/>
      <c r="T573" s="75">
        <f t="shared" si="233"/>
        <v>0</v>
      </c>
      <c r="U573" s="76">
        <f t="shared" si="209"/>
        <v>4</v>
      </c>
      <c r="V573" s="77">
        <f t="shared" si="210"/>
        <v>4</v>
      </c>
      <c r="W573" s="78">
        <f t="shared" si="236"/>
        <v>0</v>
      </c>
      <c r="X573" s="79">
        <f t="shared" si="237"/>
        <v>0</v>
      </c>
      <c r="Z573" s="205">
        <f>IFERROR(VLOOKUP(A573,'[1]КС-2 (3)'!$B$35:$H$105,5,0),0)</f>
        <v>2</v>
      </c>
      <c r="AA573" s="204">
        <f t="shared" si="217"/>
        <v>0</v>
      </c>
    </row>
    <row r="574" spans="1:27" ht="27.6" x14ac:dyDescent="0.3">
      <c r="A574" s="12">
        <v>363</v>
      </c>
      <c r="B574" s="3" t="s">
        <v>163</v>
      </c>
      <c r="C574" s="13" t="s">
        <v>2</v>
      </c>
      <c r="D574" s="136">
        <v>4</v>
      </c>
      <c r="E574" s="149"/>
      <c r="F574" s="65">
        <f t="shared" si="229"/>
        <v>4</v>
      </c>
      <c r="G574" s="111">
        <v>1</v>
      </c>
      <c r="H574" s="66">
        <f t="shared" si="230"/>
        <v>4</v>
      </c>
      <c r="I574" s="36">
        <v>35366</v>
      </c>
      <c r="J574" s="153">
        <f t="shared" si="231"/>
        <v>-35362</v>
      </c>
      <c r="K574" s="164"/>
      <c r="L574" s="75">
        <f t="shared" si="234"/>
        <v>0</v>
      </c>
      <c r="M574" s="164">
        <v>2</v>
      </c>
      <c r="N574" s="75">
        <f t="shared" si="235"/>
        <v>2</v>
      </c>
      <c r="O574" s="164">
        <v>2</v>
      </c>
      <c r="P574" s="75">
        <f t="shared" si="232"/>
        <v>2</v>
      </c>
      <c r="Q574" s="164"/>
      <c r="R574" s="75">
        <f t="shared" si="233"/>
        <v>0</v>
      </c>
      <c r="S574" s="225"/>
      <c r="T574" s="75">
        <f t="shared" si="233"/>
        <v>0</v>
      </c>
      <c r="U574" s="76">
        <f t="shared" si="209"/>
        <v>4</v>
      </c>
      <c r="V574" s="77">
        <f t="shared" si="210"/>
        <v>4</v>
      </c>
      <c r="W574" s="78">
        <f t="shared" si="236"/>
        <v>0</v>
      </c>
      <c r="X574" s="79">
        <f t="shared" si="237"/>
        <v>0</v>
      </c>
      <c r="Z574" s="205">
        <f>IFERROR(VLOOKUP(A574,'[1]КС-2 (3)'!$B$35:$H$105,5,0),0)</f>
        <v>2</v>
      </c>
      <c r="AA574" s="204">
        <f t="shared" si="217"/>
        <v>0</v>
      </c>
    </row>
    <row r="575" spans="1:27" ht="28.2" x14ac:dyDescent="0.3">
      <c r="A575" s="19"/>
      <c r="B575" s="42" t="s">
        <v>511</v>
      </c>
      <c r="C575" s="45" t="s">
        <v>15</v>
      </c>
      <c r="D575" s="126"/>
      <c r="E575" s="148"/>
      <c r="F575" s="124"/>
      <c r="G575" s="111"/>
      <c r="H575" s="66">
        <f>SUM(H570:H574)</f>
        <v>16</v>
      </c>
      <c r="I575" s="36">
        <v>1680000</v>
      </c>
      <c r="J575" s="153"/>
      <c r="K575" s="164"/>
      <c r="L575" s="104">
        <f>SUM(L570:L574)</f>
        <v>0</v>
      </c>
      <c r="M575" s="164"/>
      <c r="N575" s="104">
        <f>SUM(N570:N574)</f>
        <v>8</v>
      </c>
      <c r="O575" s="164"/>
      <c r="P575" s="104">
        <f>SUM(P570:P574)</f>
        <v>8</v>
      </c>
      <c r="Q575" s="164"/>
      <c r="R575" s="104">
        <f>SUM(R570:R574)</f>
        <v>0</v>
      </c>
      <c r="S575" s="230"/>
      <c r="T575" s="104">
        <f>SUM(T570:T574)</f>
        <v>0</v>
      </c>
      <c r="U575" s="76">
        <f t="shared" si="209"/>
        <v>0</v>
      </c>
      <c r="V575" s="174">
        <f t="shared" si="210"/>
        <v>16</v>
      </c>
      <c r="W575" s="176"/>
      <c r="X575" s="176">
        <f t="shared" si="237"/>
        <v>0</v>
      </c>
      <c r="Z575" s="205">
        <f>IFERROR(VLOOKUP(A575,'[1]КС-2 (3)'!$B$35:$H$105,5,0),0)</f>
        <v>0</v>
      </c>
      <c r="AA575" s="204">
        <f t="shared" si="217"/>
        <v>0</v>
      </c>
    </row>
    <row r="576" spans="1:27" x14ac:dyDescent="0.3">
      <c r="A576" s="67"/>
      <c r="B576" s="68" t="s">
        <v>514</v>
      </c>
      <c r="C576" s="69"/>
      <c r="D576" s="70"/>
      <c r="E576" s="71"/>
      <c r="F576" s="65"/>
      <c r="G576" s="72"/>
      <c r="H576" s="66">
        <f>H575*0.745</f>
        <v>12</v>
      </c>
      <c r="I576" s="73"/>
      <c r="J576" s="69"/>
      <c r="K576" s="164"/>
      <c r="L576" s="66">
        <f>L575*0.745</f>
        <v>0</v>
      </c>
      <c r="M576" s="164"/>
      <c r="N576" s="66">
        <f>N575*0.745</f>
        <v>6</v>
      </c>
      <c r="O576" s="164"/>
      <c r="P576" s="66">
        <f>P575*0.745</f>
        <v>6</v>
      </c>
      <c r="Q576" s="164"/>
      <c r="R576" s="66">
        <f>R575*0.745</f>
        <v>0</v>
      </c>
      <c r="S576" s="226"/>
      <c r="T576" s="66">
        <f>T575*0.745</f>
        <v>0</v>
      </c>
      <c r="U576" s="76">
        <f t="shared" si="209"/>
        <v>0</v>
      </c>
      <c r="V576" s="174">
        <f t="shared" si="210"/>
        <v>12</v>
      </c>
      <c r="W576" s="176"/>
      <c r="X576" s="176">
        <f t="shared" si="237"/>
        <v>0</v>
      </c>
      <c r="Z576" s="205">
        <f>IFERROR(VLOOKUP(A576,'[1]КС-2 (3)'!$B$35:$H$105,5,0),0)</f>
        <v>0</v>
      </c>
      <c r="AA576" s="204">
        <f t="shared" si="217"/>
        <v>0</v>
      </c>
    </row>
    <row r="577" spans="1:27" x14ac:dyDescent="0.3">
      <c r="A577" s="67"/>
      <c r="B577" s="68" t="s">
        <v>519</v>
      </c>
      <c r="C577" s="11" t="s">
        <v>15</v>
      </c>
      <c r="D577" s="80"/>
      <c r="E577" s="81"/>
      <c r="F577" s="80"/>
      <c r="G577" s="82">
        <f>H577/120*100</f>
        <v>10</v>
      </c>
      <c r="H577" s="83">
        <f>H576</f>
        <v>12</v>
      </c>
      <c r="I577" s="84"/>
      <c r="J577" s="84">
        <v>1251600</v>
      </c>
      <c r="K577" s="165"/>
      <c r="L577" s="83">
        <f>L576</f>
        <v>0</v>
      </c>
      <c r="M577" s="165"/>
      <c r="N577" s="83">
        <f>N576</f>
        <v>6</v>
      </c>
      <c r="O577" s="165"/>
      <c r="P577" s="83">
        <f>P576</f>
        <v>6</v>
      </c>
      <c r="Q577" s="165"/>
      <c r="R577" s="83">
        <f>R576</f>
        <v>0</v>
      </c>
      <c r="S577" s="227"/>
      <c r="T577" s="83">
        <f>T576</f>
        <v>0</v>
      </c>
      <c r="U577" s="85">
        <f t="shared" si="209"/>
        <v>0</v>
      </c>
      <c r="V577" s="175">
        <f t="shared" si="210"/>
        <v>12</v>
      </c>
      <c r="W577" s="177"/>
      <c r="X577" s="177">
        <f t="shared" si="237"/>
        <v>0</v>
      </c>
      <c r="Z577" s="205">
        <f>IFERROR(VLOOKUP(A577,'[1]КС-2 (3)'!$B$35:$H$105,5,0),0)</f>
        <v>0</v>
      </c>
      <c r="AA577" s="204">
        <f t="shared" si="217"/>
        <v>0</v>
      </c>
    </row>
    <row r="578" spans="1:27" x14ac:dyDescent="0.3">
      <c r="A578" s="67"/>
      <c r="B578" s="87" t="s">
        <v>520</v>
      </c>
      <c r="C578" s="11"/>
      <c r="D578" s="80"/>
      <c r="E578" s="81"/>
      <c r="F578" s="80"/>
      <c r="G578" s="82"/>
      <c r="H578" s="156">
        <f>H577*20/120</f>
        <v>2</v>
      </c>
      <c r="I578" s="84"/>
      <c r="J578" s="69"/>
      <c r="K578" s="165"/>
      <c r="L578" s="156">
        <f>L577*20/120</f>
        <v>0</v>
      </c>
      <c r="M578" s="165"/>
      <c r="N578" s="156">
        <f>N577*20/120</f>
        <v>1</v>
      </c>
      <c r="O578" s="165"/>
      <c r="P578" s="156">
        <f>P577*20/120</f>
        <v>1</v>
      </c>
      <c r="Q578" s="165"/>
      <c r="R578" s="156">
        <f>R577*20/120</f>
        <v>0</v>
      </c>
      <c r="S578" s="227"/>
      <c r="T578" s="156">
        <f>T577*20/120</f>
        <v>0</v>
      </c>
      <c r="U578" s="85">
        <f t="shared" si="209"/>
        <v>0</v>
      </c>
      <c r="V578" s="175">
        <f t="shared" si="210"/>
        <v>2</v>
      </c>
      <c r="W578" s="177"/>
      <c r="X578" s="177">
        <f t="shared" si="237"/>
        <v>0</v>
      </c>
      <c r="Z578" s="205">
        <f>IFERROR(VLOOKUP(A578,'[1]КС-2 (3)'!$B$35:$H$105,5,0),0)</f>
        <v>0</v>
      </c>
      <c r="AA578" s="204">
        <f t="shared" si="217"/>
        <v>0</v>
      </c>
    </row>
    <row r="579" spans="1:27" x14ac:dyDescent="0.3">
      <c r="A579" s="67"/>
      <c r="B579" s="87" t="s">
        <v>529</v>
      </c>
      <c r="C579" s="197"/>
      <c r="D579" s="198"/>
      <c r="E579" s="199"/>
      <c r="F579" s="198"/>
      <c r="G579" s="200"/>
      <c r="H579" s="212">
        <v>1</v>
      </c>
      <c r="I579" s="84"/>
      <c r="J579" s="69"/>
      <c r="K579" s="165"/>
      <c r="L579" s="207">
        <f>L577/H577</f>
        <v>0</v>
      </c>
      <c r="M579" s="165"/>
      <c r="N579" s="207">
        <f>N577/H577</f>
        <v>0.5</v>
      </c>
      <c r="O579" s="214"/>
      <c r="P579" s="207">
        <f>P577/H577</f>
        <v>0.5</v>
      </c>
      <c r="Q579" s="214"/>
      <c r="R579" s="207">
        <f>R577/J577</f>
        <v>0</v>
      </c>
      <c r="S579" s="228"/>
      <c r="T579" s="207">
        <f>T577/H577</f>
        <v>0</v>
      </c>
      <c r="U579" s="85">
        <f t="shared" si="209"/>
        <v>0</v>
      </c>
      <c r="V579" s="210">
        <f t="shared" si="210"/>
        <v>1</v>
      </c>
      <c r="W579" s="211"/>
      <c r="X579" s="210">
        <f t="shared" si="237"/>
        <v>0</v>
      </c>
      <c r="Z579" s="205">
        <f>IFERROR(VLOOKUP(A579,'[1]КС-2 (3)'!$B$35:$H$105,5,0),0)</f>
        <v>0</v>
      </c>
      <c r="AA579" s="204">
        <f t="shared" si="217"/>
        <v>0</v>
      </c>
    </row>
    <row r="580" spans="1:27" ht="111" x14ac:dyDescent="0.3">
      <c r="A580" s="19"/>
      <c r="B580" s="62" t="s">
        <v>485</v>
      </c>
      <c r="C580" s="52" t="s">
        <v>456</v>
      </c>
      <c r="D580" s="119">
        <v>1</v>
      </c>
      <c r="E580" s="139"/>
      <c r="F580" s="119"/>
      <c r="G580" s="114"/>
      <c r="H580" s="105"/>
      <c r="I580" s="56">
        <v>1558005</v>
      </c>
      <c r="J580" s="25"/>
      <c r="K580" s="164"/>
      <c r="L580" s="75"/>
      <c r="M580" s="164"/>
      <c r="N580" s="75"/>
      <c r="O580" s="164"/>
      <c r="P580" s="75"/>
      <c r="Q580" s="164"/>
      <c r="R580" s="75"/>
      <c r="S580" s="225"/>
      <c r="T580" s="75"/>
      <c r="U580" s="76">
        <f t="shared" si="209"/>
        <v>0</v>
      </c>
      <c r="V580" s="77">
        <f t="shared" si="210"/>
        <v>0</v>
      </c>
      <c r="W580" s="78"/>
      <c r="X580" s="79"/>
      <c r="Z580" s="205">
        <f>IFERROR(VLOOKUP(A580,'[1]КС-2 (3)'!$B$35:$H$105,5,0),0)</f>
        <v>0</v>
      </c>
      <c r="AA580" s="204">
        <f t="shared" si="217"/>
        <v>0</v>
      </c>
    </row>
    <row r="581" spans="1:27" ht="27.6" x14ac:dyDescent="0.3">
      <c r="A581" s="19"/>
      <c r="B581" s="44" t="s">
        <v>8</v>
      </c>
      <c r="C581" s="21"/>
      <c r="D581" s="125"/>
      <c r="E581" s="142"/>
      <c r="F581" s="121"/>
      <c r="G581" s="111"/>
      <c r="H581" s="104"/>
      <c r="I581" s="36"/>
      <c r="J581" s="25"/>
      <c r="K581" s="164"/>
      <c r="L581" s="75"/>
      <c r="M581" s="164"/>
      <c r="N581" s="75"/>
      <c r="O581" s="164"/>
      <c r="P581" s="75"/>
      <c r="Q581" s="164"/>
      <c r="R581" s="75"/>
      <c r="S581" s="225"/>
      <c r="T581" s="75"/>
      <c r="U581" s="76">
        <f t="shared" si="209"/>
        <v>0</v>
      </c>
      <c r="V581" s="77">
        <f t="shared" si="210"/>
        <v>0</v>
      </c>
      <c r="W581" s="78"/>
      <c r="X581" s="79"/>
      <c r="Z581" s="205">
        <f>IFERROR(VLOOKUP(A581,'[1]КС-2 (3)'!$B$35:$H$105,5,0),0)</f>
        <v>0</v>
      </c>
      <c r="AA581" s="204">
        <f t="shared" si="217"/>
        <v>0</v>
      </c>
    </row>
    <row r="582" spans="1:27" ht="21.75" customHeight="1" x14ac:dyDescent="0.3">
      <c r="A582" s="12">
        <v>364</v>
      </c>
      <c r="B582" s="6" t="s">
        <v>446</v>
      </c>
      <c r="C582" s="13" t="s">
        <v>2</v>
      </c>
      <c r="D582" s="136">
        <v>104</v>
      </c>
      <c r="E582" s="149"/>
      <c r="F582" s="65">
        <f t="shared" ref="F582:F586" si="238">D582+E582</f>
        <v>104</v>
      </c>
      <c r="G582" s="111"/>
      <c r="H582" s="66">
        <f t="shared" ref="H582:H586" si="239">ROUND(F582*G582,0)</f>
        <v>0</v>
      </c>
      <c r="I582" s="36"/>
      <c r="J582" s="25"/>
      <c r="K582" s="164"/>
      <c r="L582" s="75">
        <f t="shared" si="234"/>
        <v>0</v>
      </c>
      <c r="M582" s="164"/>
      <c r="N582" s="75">
        <f t="shared" si="235"/>
        <v>0</v>
      </c>
      <c r="O582" s="164"/>
      <c r="P582" s="75">
        <f t="shared" ref="P582:P586" si="240">ROUND(O582*$G582,0)</f>
        <v>0</v>
      </c>
      <c r="Q582" s="164">
        <v>104</v>
      </c>
      <c r="R582" s="75">
        <f t="shared" ref="R582:T586" si="241">ROUND(Q582*$G582,0)</f>
        <v>0</v>
      </c>
      <c r="S582" s="225"/>
      <c r="T582" s="75">
        <f t="shared" si="241"/>
        <v>0</v>
      </c>
      <c r="U582" s="76">
        <f t="shared" si="209"/>
        <v>104</v>
      </c>
      <c r="V582" s="77">
        <f t="shared" si="210"/>
        <v>0</v>
      </c>
      <c r="W582" s="78">
        <f t="shared" si="236"/>
        <v>0</v>
      </c>
      <c r="X582" s="79">
        <f t="shared" si="237"/>
        <v>0</v>
      </c>
      <c r="Z582" s="205">
        <f>IFERROR(VLOOKUP(A582,'[1]КС-2 (3)'!$B$35:$H$105,5,0),0)</f>
        <v>0</v>
      </c>
      <c r="AA582" s="204">
        <f t="shared" si="217"/>
        <v>0</v>
      </c>
    </row>
    <row r="583" spans="1:27" ht="18.75" customHeight="1" x14ac:dyDescent="0.3">
      <c r="A583" s="12">
        <v>365</v>
      </c>
      <c r="B583" s="3" t="s">
        <v>172</v>
      </c>
      <c r="C583" s="13" t="s">
        <v>149</v>
      </c>
      <c r="D583" s="136">
        <v>184</v>
      </c>
      <c r="E583" s="149"/>
      <c r="F583" s="65">
        <f t="shared" si="238"/>
        <v>184</v>
      </c>
      <c r="G583" s="111">
        <v>1</v>
      </c>
      <c r="H583" s="66">
        <f t="shared" si="239"/>
        <v>184</v>
      </c>
      <c r="I583" s="36">
        <v>47894</v>
      </c>
      <c r="J583" s="153">
        <f t="shared" ref="J583:J586" si="242">H583-I583</f>
        <v>-47710</v>
      </c>
      <c r="K583" s="164"/>
      <c r="L583" s="75">
        <f t="shared" si="234"/>
        <v>0</v>
      </c>
      <c r="M583" s="164"/>
      <c r="N583" s="75">
        <f t="shared" si="235"/>
        <v>0</v>
      </c>
      <c r="O583" s="164"/>
      <c r="P583" s="75">
        <f t="shared" si="240"/>
        <v>0</v>
      </c>
      <c r="Q583" s="164">
        <v>184</v>
      </c>
      <c r="R583" s="75">
        <f t="shared" si="241"/>
        <v>184</v>
      </c>
      <c r="S583" s="225"/>
      <c r="T583" s="75">
        <f t="shared" si="241"/>
        <v>0</v>
      </c>
      <c r="U583" s="76">
        <f t="shared" si="209"/>
        <v>184</v>
      </c>
      <c r="V583" s="77">
        <f t="shared" si="210"/>
        <v>184</v>
      </c>
      <c r="W583" s="78">
        <f t="shared" si="236"/>
        <v>0</v>
      </c>
      <c r="X583" s="79">
        <f t="shared" si="237"/>
        <v>0</v>
      </c>
      <c r="Z583" s="205">
        <f>IFERROR(VLOOKUP(A583,'[1]КС-2 (3)'!$B$35:$H$105,5,0),0)</f>
        <v>0</v>
      </c>
      <c r="AA583" s="204">
        <f t="shared" si="217"/>
        <v>0</v>
      </c>
    </row>
    <row r="584" spans="1:27" ht="27.6" x14ac:dyDescent="0.3">
      <c r="A584" s="12">
        <v>366</v>
      </c>
      <c r="B584" s="3" t="s">
        <v>173</v>
      </c>
      <c r="C584" s="13" t="s">
        <v>2</v>
      </c>
      <c r="D584" s="136">
        <v>104</v>
      </c>
      <c r="E584" s="149"/>
      <c r="F584" s="65">
        <f t="shared" si="238"/>
        <v>104</v>
      </c>
      <c r="G584" s="111">
        <v>1</v>
      </c>
      <c r="H584" s="66">
        <f t="shared" si="239"/>
        <v>104</v>
      </c>
      <c r="I584" s="36">
        <v>282788</v>
      </c>
      <c r="J584" s="153">
        <f t="shared" si="242"/>
        <v>-282684</v>
      </c>
      <c r="K584" s="164"/>
      <c r="L584" s="75">
        <f t="shared" si="234"/>
        <v>0</v>
      </c>
      <c r="M584" s="164"/>
      <c r="N584" s="75">
        <f t="shared" si="235"/>
        <v>0</v>
      </c>
      <c r="O584" s="164"/>
      <c r="P584" s="75">
        <f t="shared" si="240"/>
        <v>0</v>
      </c>
      <c r="Q584" s="164">
        <v>104</v>
      </c>
      <c r="R584" s="75">
        <f t="shared" si="241"/>
        <v>104</v>
      </c>
      <c r="S584" s="225"/>
      <c r="T584" s="75">
        <f t="shared" si="241"/>
        <v>0</v>
      </c>
      <c r="U584" s="76">
        <f t="shared" si="209"/>
        <v>104</v>
      </c>
      <c r="V584" s="77">
        <f t="shared" si="210"/>
        <v>104</v>
      </c>
      <c r="W584" s="78">
        <f t="shared" si="236"/>
        <v>0</v>
      </c>
      <c r="X584" s="79">
        <f t="shared" si="237"/>
        <v>0</v>
      </c>
      <c r="Z584" s="205">
        <f>IFERROR(VLOOKUP(A584,'[1]КС-2 (3)'!$B$35:$H$105,5,0),0)</f>
        <v>0</v>
      </c>
      <c r="AA584" s="204">
        <f t="shared" si="217"/>
        <v>0</v>
      </c>
    </row>
    <row r="585" spans="1:27" ht="27.6" x14ac:dyDescent="0.3">
      <c r="A585" s="12">
        <v>367</v>
      </c>
      <c r="B585" s="3" t="s">
        <v>174</v>
      </c>
      <c r="C585" s="13" t="s">
        <v>2</v>
      </c>
      <c r="D585" s="136">
        <v>92</v>
      </c>
      <c r="E585" s="149"/>
      <c r="F585" s="65">
        <f t="shared" si="238"/>
        <v>92</v>
      </c>
      <c r="G585" s="111">
        <v>1</v>
      </c>
      <c r="H585" s="66">
        <f t="shared" si="239"/>
        <v>92</v>
      </c>
      <c r="I585" s="36">
        <v>1223095</v>
      </c>
      <c r="J585" s="153">
        <f t="shared" si="242"/>
        <v>-1223003</v>
      </c>
      <c r="K585" s="164"/>
      <c r="L585" s="75">
        <f t="shared" si="234"/>
        <v>0</v>
      </c>
      <c r="M585" s="164"/>
      <c r="N585" s="75">
        <f t="shared" si="235"/>
        <v>0</v>
      </c>
      <c r="O585" s="164"/>
      <c r="P585" s="75">
        <f t="shared" si="240"/>
        <v>0</v>
      </c>
      <c r="Q585" s="164">
        <v>92</v>
      </c>
      <c r="R585" s="75">
        <f t="shared" si="241"/>
        <v>92</v>
      </c>
      <c r="S585" s="225"/>
      <c r="T585" s="75">
        <f t="shared" si="241"/>
        <v>0</v>
      </c>
      <c r="U585" s="76">
        <f t="shared" si="209"/>
        <v>92</v>
      </c>
      <c r="V585" s="77">
        <f t="shared" si="210"/>
        <v>92</v>
      </c>
      <c r="W585" s="78">
        <f t="shared" si="236"/>
        <v>0</v>
      </c>
      <c r="X585" s="79">
        <f t="shared" si="237"/>
        <v>0</v>
      </c>
      <c r="Z585" s="205">
        <f>IFERROR(VLOOKUP(A585,'[1]КС-2 (3)'!$B$35:$H$105,5,0),0)</f>
        <v>0</v>
      </c>
      <c r="AA585" s="204">
        <f t="shared" si="217"/>
        <v>0</v>
      </c>
    </row>
    <row r="586" spans="1:27" x14ac:dyDescent="0.3">
      <c r="A586" s="12">
        <v>368</v>
      </c>
      <c r="B586" s="3" t="s">
        <v>455</v>
      </c>
      <c r="C586" s="13" t="s">
        <v>3</v>
      </c>
      <c r="D586" s="136">
        <v>0.74</v>
      </c>
      <c r="E586" s="149"/>
      <c r="F586" s="65">
        <f t="shared" si="238"/>
        <v>0.74</v>
      </c>
      <c r="G586" s="111">
        <v>1</v>
      </c>
      <c r="H586" s="66">
        <f t="shared" si="239"/>
        <v>1</v>
      </c>
      <c r="I586" s="36">
        <v>4228</v>
      </c>
      <c r="J586" s="153">
        <f t="shared" si="242"/>
        <v>-4227</v>
      </c>
      <c r="K586" s="164"/>
      <c r="L586" s="75">
        <f t="shared" si="234"/>
        <v>0</v>
      </c>
      <c r="M586" s="164"/>
      <c r="N586" s="75">
        <f t="shared" si="235"/>
        <v>0</v>
      </c>
      <c r="O586" s="164"/>
      <c r="P586" s="75">
        <f t="shared" si="240"/>
        <v>0</v>
      </c>
      <c r="Q586" s="164">
        <v>0.74</v>
      </c>
      <c r="R586" s="75">
        <f t="shared" si="241"/>
        <v>1</v>
      </c>
      <c r="S586" s="225"/>
      <c r="T586" s="75">
        <f t="shared" si="241"/>
        <v>0</v>
      </c>
      <c r="U586" s="76">
        <f t="shared" ref="U586:U595" si="243">K586+M586+O586+Q586+S586</f>
        <v>0.74</v>
      </c>
      <c r="V586" s="77">
        <f t="shared" ref="V586:V595" si="244">L586+N586+P586+R586+T586</f>
        <v>1</v>
      </c>
      <c r="W586" s="78">
        <f t="shared" ref="W586" si="245">F586-U586</f>
        <v>0</v>
      </c>
      <c r="X586" s="79">
        <f t="shared" ref="X586:X596" si="246">H586-V586</f>
        <v>0</v>
      </c>
      <c r="Z586" s="205">
        <f>IFERROR(VLOOKUP(A586,'[1]КС-2 (3)'!$B$35:$H$105,5,0),0)</f>
        <v>0</v>
      </c>
      <c r="AA586" s="204">
        <f t="shared" si="217"/>
        <v>0</v>
      </c>
    </row>
    <row r="587" spans="1:27" ht="27.6" x14ac:dyDescent="0.3">
      <c r="A587" s="19"/>
      <c r="B587" s="51" t="s">
        <v>512</v>
      </c>
      <c r="C587" s="11" t="s">
        <v>15</v>
      </c>
      <c r="D587" s="125"/>
      <c r="E587" s="151"/>
      <c r="F587" s="125"/>
      <c r="G587" s="115"/>
      <c r="H587" s="66">
        <f>SUM(H582:H586)</f>
        <v>381</v>
      </c>
      <c r="I587" s="37">
        <v>1558005</v>
      </c>
      <c r="J587" s="26"/>
      <c r="K587" s="164"/>
      <c r="L587" s="66">
        <f>SUM(L582:L586)</f>
        <v>0</v>
      </c>
      <c r="M587" s="164"/>
      <c r="N587" s="66">
        <f>SUM(N582:N586)</f>
        <v>0</v>
      </c>
      <c r="O587" s="164"/>
      <c r="P587" s="66">
        <f>SUM(P582:P586)</f>
        <v>0</v>
      </c>
      <c r="Q587" s="164"/>
      <c r="R587" s="66">
        <f>SUM(R582:R586)</f>
        <v>381</v>
      </c>
      <c r="S587" s="226"/>
      <c r="T587" s="66">
        <f>SUM(T582:T586)</f>
        <v>0</v>
      </c>
      <c r="U587" s="76">
        <f t="shared" si="243"/>
        <v>0</v>
      </c>
      <c r="V587" s="77">
        <f t="shared" si="244"/>
        <v>381</v>
      </c>
      <c r="W587" s="78"/>
      <c r="X587" s="79">
        <f t="shared" si="246"/>
        <v>0</v>
      </c>
      <c r="Z587" s="205">
        <f>IFERROR(VLOOKUP(A587,'[1]КС-2 (3)'!$B$35:$H$105,5,0),0)</f>
        <v>0</v>
      </c>
      <c r="AA587" s="204">
        <f t="shared" si="217"/>
        <v>0</v>
      </c>
    </row>
    <row r="588" spans="1:27" x14ac:dyDescent="0.3">
      <c r="A588" s="67"/>
      <c r="B588" s="68" t="s">
        <v>514</v>
      </c>
      <c r="C588" s="69"/>
      <c r="D588" s="70"/>
      <c r="E588" s="71"/>
      <c r="F588" s="65"/>
      <c r="G588" s="72"/>
      <c r="H588" s="157">
        <f>H587*0.745-0.68</f>
        <v>283.17</v>
      </c>
      <c r="I588" s="73"/>
      <c r="J588" s="69"/>
      <c r="K588" s="164"/>
      <c r="L588" s="169">
        <f>L587*0.745</f>
        <v>0</v>
      </c>
      <c r="M588" s="164"/>
      <c r="N588" s="169">
        <f>N587*0.745</f>
        <v>0</v>
      </c>
      <c r="O588" s="164"/>
      <c r="P588" s="169">
        <f>P587*0.745</f>
        <v>0</v>
      </c>
      <c r="Q588" s="164"/>
      <c r="R588" s="169">
        <f>R587*0.745-0.68</f>
        <v>283.17</v>
      </c>
      <c r="S588" s="231"/>
      <c r="T588" s="169">
        <v>0</v>
      </c>
      <c r="U588" s="76">
        <f t="shared" si="243"/>
        <v>0</v>
      </c>
      <c r="V588" s="174">
        <f t="shared" si="244"/>
        <v>283.17</v>
      </c>
      <c r="W588" s="176"/>
      <c r="X588" s="176">
        <f t="shared" si="246"/>
        <v>0</v>
      </c>
    </row>
    <row r="589" spans="1:27" x14ac:dyDescent="0.3">
      <c r="A589" s="67"/>
      <c r="B589" s="68" t="s">
        <v>519</v>
      </c>
      <c r="C589" s="11" t="s">
        <v>15</v>
      </c>
      <c r="D589" s="80"/>
      <c r="E589" s="81"/>
      <c r="F589" s="80"/>
      <c r="G589" s="82"/>
      <c r="H589" s="156">
        <f>H588</f>
        <v>283.17</v>
      </c>
      <c r="I589" s="84"/>
      <c r="J589" s="155">
        <v>1160713.05</v>
      </c>
      <c r="K589" s="164"/>
      <c r="L589" s="170">
        <f>L588</f>
        <v>0</v>
      </c>
      <c r="M589" s="167"/>
      <c r="N589" s="170">
        <f>N588</f>
        <v>0</v>
      </c>
      <c r="O589" s="167"/>
      <c r="P589" s="170">
        <f>P588</f>
        <v>0</v>
      </c>
      <c r="Q589" s="167"/>
      <c r="R589" s="170">
        <f>R588</f>
        <v>283.17</v>
      </c>
      <c r="S589" s="232"/>
      <c r="T589" s="170">
        <v>0</v>
      </c>
      <c r="U589" s="85">
        <f t="shared" si="243"/>
        <v>0</v>
      </c>
      <c r="V589" s="175">
        <f t="shared" si="244"/>
        <v>283.17</v>
      </c>
      <c r="W589" s="177"/>
      <c r="X589" s="177">
        <f t="shared" si="246"/>
        <v>0</v>
      </c>
    </row>
    <row r="590" spans="1:27" x14ac:dyDescent="0.3">
      <c r="A590" s="67"/>
      <c r="B590" s="87" t="s">
        <v>520</v>
      </c>
      <c r="C590" s="11"/>
      <c r="D590" s="80"/>
      <c r="E590" s="81"/>
      <c r="F590" s="80"/>
      <c r="G590" s="82"/>
      <c r="H590" s="159">
        <f>H589*20/120+0.01</f>
        <v>47.21</v>
      </c>
      <c r="I590" s="84"/>
      <c r="J590" s="69"/>
      <c r="K590" s="164"/>
      <c r="L590" s="170">
        <f>L589*20/120</f>
        <v>0</v>
      </c>
      <c r="M590" s="167"/>
      <c r="N590" s="170">
        <f>N589*20/120</f>
        <v>0</v>
      </c>
      <c r="O590" s="167"/>
      <c r="P590" s="170">
        <f>P589*20/120</f>
        <v>0</v>
      </c>
      <c r="Q590" s="167"/>
      <c r="R590" s="170">
        <f>R589*20/120</f>
        <v>47.2</v>
      </c>
      <c r="S590" s="232"/>
      <c r="T590" s="170">
        <v>0</v>
      </c>
      <c r="U590" s="85">
        <f t="shared" si="243"/>
        <v>0</v>
      </c>
      <c r="V590" s="175">
        <f t="shared" si="244"/>
        <v>47.2</v>
      </c>
      <c r="W590" s="177"/>
      <c r="X590" s="177">
        <f t="shared" si="246"/>
        <v>0.01</v>
      </c>
    </row>
    <row r="591" spans="1:27" x14ac:dyDescent="0.3">
      <c r="A591" s="67"/>
      <c r="B591" s="87" t="s">
        <v>529</v>
      </c>
      <c r="C591" s="197"/>
      <c r="D591" s="198"/>
      <c r="E591" s="199"/>
      <c r="F591" s="198"/>
      <c r="G591" s="200"/>
      <c r="H591" s="212">
        <v>1</v>
      </c>
      <c r="I591" s="84"/>
      <c r="J591" s="69"/>
      <c r="K591" s="165"/>
      <c r="L591" s="207">
        <f>L589/H589</f>
        <v>0</v>
      </c>
      <c r="M591" s="165"/>
      <c r="N591" s="207">
        <f>N589/H589</f>
        <v>0</v>
      </c>
      <c r="O591" s="214"/>
      <c r="P591" s="207">
        <f>P589/H589</f>
        <v>0</v>
      </c>
      <c r="Q591" s="214"/>
      <c r="R591" s="207">
        <f>R589/J589</f>
        <v>2.4396210999999999E-4</v>
      </c>
      <c r="S591" s="228"/>
      <c r="T591" s="207">
        <f>T589/H589</f>
        <v>0</v>
      </c>
      <c r="U591" s="85">
        <f t="shared" si="243"/>
        <v>0</v>
      </c>
      <c r="V591" s="210">
        <f t="shared" si="244"/>
        <v>2.4396210999999999E-4</v>
      </c>
      <c r="W591" s="211"/>
      <c r="X591" s="210">
        <f t="shared" si="246"/>
        <v>0.99975603789</v>
      </c>
      <c r="Z591" s="205">
        <f>IFERROR(VLOOKUP(A591,'[1]КС-2 (3)'!$B$35:$H$105,5,0),0)</f>
        <v>0</v>
      </c>
      <c r="AA591" s="204">
        <f t="shared" ref="AA591" si="247">Z591-O591</f>
        <v>0</v>
      </c>
    </row>
    <row r="592" spans="1:27" ht="16.5" customHeight="1" x14ac:dyDescent="0.3">
      <c r="A592" s="19"/>
      <c r="B592" s="22"/>
      <c r="C592" s="11" t="s">
        <v>15</v>
      </c>
      <c r="D592" s="126"/>
      <c r="E592" s="152"/>
      <c r="F592" s="126"/>
      <c r="G592" s="115"/>
      <c r="H592" s="106"/>
      <c r="I592" s="37">
        <v>61376890</v>
      </c>
      <c r="J592" s="49"/>
      <c r="K592" s="164"/>
      <c r="L592" s="171"/>
      <c r="M592" s="168"/>
      <c r="N592" s="171"/>
      <c r="O592" s="168"/>
      <c r="P592" s="171"/>
      <c r="Q592" s="168"/>
      <c r="R592" s="171"/>
      <c r="S592" s="233"/>
      <c r="T592" s="171"/>
      <c r="U592" s="76">
        <f t="shared" si="243"/>
        <v>0</v>
      </c>
      <c r="V592" s="174">
        <f t="shared" si="244"/>
        <v>0</v>
      </c>
      <c r="W592" s="176"/>
      <c r="X592" s="176">
        <f t="shared" si="246"/>
        <v>0</v>
      </c>
    </row>
    <row r="593" spans="1:27" ht="20.25" customHeight="1" x14ac:dyDescent="0.3">
      <c r="A593" s="19"/>
      <c r="B593" s="244" t="s">
        <v>525</v>
      </c>
      <c r="C593" s="245"/>
      <c r="D593" s="245"/>
      <c r="E593" s="245"/>
      <c r="F593" s="245"/>
      <c r="G593" s="246"/>
      <c r="H593" s="158">
        <f>H589+H577+H565+H553+H541+H523+H509+H496+H484+H472+H458+H443+H434+H425+H415+H405+H395+H385+H375+H365+H355+H345+H335+H325+H315+H305+H245+H120+H55+H41+H27</f>
        <v>29660.25</v>
      </c>
      <c r="I593" s="37">
        <v>61376890</v>
      </c>
      <c r="J593" s="155">
        <v>45725783.049999997</v>
      </c>
      <c r="K593" s="165"/>
      <c r="L593" s="172">
        <f>L589+L577+L565+L553+L541+L523+L509+L496+L484+L472+L458+L443+L434+L425+L415+L405+L395+L385+L375+L365+L355+L345+L335+L325+L315+L305+L245+L120+L55+L41+L27</f>
        <v>102.53</v>
      </c>
      <c r="M593" s="167"/>
      <c r="N593" s="172">
        <f>N589+N577+N565+N553+N541+N523+N509+N496+N484+N472+N458+N443+N434+N425+N415+N405+N395+N385+N375+N365+N355+N345+N335+N325+N315+N305+N245+N120+N55+N41+N27</f>
        <v>48.55</v>
      </c>
      <c r="O593" s="167"/>
      <c r="P593" s="172">
        <f>P589+P577+P565+P553+P541+P523+P509+P496+P484+P472+P458+P443+P434+P425+P415+P405+P395+P385+P375+P365+P355+P345+P335+P325+P315+P305+P245+P120+P55+P41+P27</f>
        <v>473</v>
      </c>
      <c r="Q593" s="167"/>
      <c r="R593" s="172">
        <f>R589+R577+R565+R553+R541+R523+R509+R496+R484+R472+R458+R443+R434+R425+R415+R405+R395+R385+R375+R365+R355+R345+R335+R325+R315+R305+R245+R120+R55+R41+R27</f>
        <v>283.17</v>
      </c>
      <c r="S593" s="234"/>
      <c r="T593" s="172">
        <f>T589+T577+T565+T553+T541+T523+T509+T496+T484+T472+T458+T443+T434+T425+T415+T405+T395+T385+T375+T365+T355+T345+T335+T325+T315+T305+T245+T120+T55+T41+T27</f>
        <v>333</v>
      </c>
      <c r="U593" s="85">
        <f t="shared" si="243"/>
        <v>0</v>
      </c>
      <c r="V593" s="175">
        <f t="shared" si="244"/>
        <v>1240.25</v>
      </c>
      <c r="W593" s="177"/>
      <c r="X593" s="177">
        <f t="shared" si="246"/>
        <v>28420</v>
      </c>
    </row>
    <row r="594" spans="1:27" ht="21.75" customHeight="1" x14ac:dyDescent="0.3">
      <c r="A594" s="19"/>
      <c r="B594" s="248" t="s">
        <v>520</v>
      </c>
      <c r="C594" s="249"/>
      <c r="D594" s="249"/>
      <c r="E594" s="249"/>
      <c r="F594" s="249"/>
      <c r="G594" s="250"/>
      <c r="H594" s="158">
        <f>H590+H578+H566+H554+H542+H524+H510+H497+H485+H473+H459+H444+H435+H426+H416+H406+H396+H386+H376+H366+H356+H346+H336+H326+H316+H306+H246+H121+H56+H42+H28</f>
        <v>4943.3999999999996</v>
      </c>
      <c r="I594" s="45">
        <v>0.745</v>
      </c>
      <c r="J594" s="155">
        <v>7620963.8399999999</v>
      </c>
      <c r="K594" s="165"/>
      <c r="L594" s="172">
        <f>L590+L578+L566+L554+L542+L524+L510+L497+L485+L473+L459+L444+L435+L426+L416+L406+L396+L386+L376+L366+L356+L346+L336+L326+L316+L306+L246+L121+L56+L42+L28</f>
        <v>17.100000000000001</v>
      </c>
      <c r="M594" s="167"/>
      <c r="N594" s="172">
        <f>N590+N578+N566+N554+N542+N524+N510+N497+N485+N473+N459+N444+N435+N426+N416+N406+N396+N386+N376+N366+N356+N346+N336+N326+N316+N306+N246+N121+N56+N42+N28</f>
        <v>8.09</v>
      </c>
      <c r="O594" s="167"/>
      <c r="P594" s="172">
        <f>P590+P578+P566+P554+P542+P524+P510+P497+P485+P473+P459+P444+P435+P426+P416+P406+P396+P386+P376+P366+P356+P346+P336+P326+P316+P306+P246+P121+P56+P42+P28</f>
        <v>78.83</v>
      </c>
      <c r="Q594" s="167"/>
      <c r="R594" s="172">
        <f>R590+R578+R566+R554+R542+R524+R510+R497+R485+R473+R459+R444+R435+R426+R416+R406+R396+R386+R376+R366+R356+R346+R336+R326+R316+R306+R246+R121+R56+R42+R28</f>
        <v>47.2</v>
      </c>
      <c r="S594" s="234"/>
      <c r="T594" s="172">
        <f>T590+T578+T566+T554+T542+T524+T510+T497+T485+T473+T459+T444+T435+T426+T416+T406+T396+T386+T376+T366+T356+T346+T336+T326+T316+T306+T246+T121+T56+T42+T28</f>
        <v>55.5</v>
      </c>
      <c r="U594" s="85">
        <f t="shared" si="243"/>
        <v>0</v>
      </c>
      <c r="V594" s="175">
        <f t="shared" si="244"/>
        <v>206.72</v>
      </c>
      <c r="W594" s="177"/>
      <c r="X594" s="177">
        <f t="shared" si="246"/>
        <v>4736.68</v>
      </c>
    </row>
    <row r="595" spans="1:27" x14ac:dyDescent="0.3">
      <c r="A595" s="67"/>
      <c r="B595" s="87" t="s">
        <v>529</v>
      </c>
      <c r="C595" s="197"/>
      <c r="D595" s="198"/>
      <c r="E595" s="199"/>
      <c r="F595" s="198"/>
      <c r="G595" s="200"/>
      <c r="H595" s="212">
        <v>1</v>
      </c>
      <c r="I595" s="84"/>
      <c r="J595" s="69"/>
      <c r="K595" s="165"/>
      <c r="L595" s="207">
        <f>L593/H593</f>
        <v>3.4568150999999998E-3</v>
      </c>
      <c r="M595" s="165"/>
      <c r="N595" s="207">
        <f>N593/H593</f>
        <v>1.6368709E-3</v>
      </c>
      <c r="O595" s="214"/>
      <c r="P595" s="207">
        <f>P593/H593</f>
        <v>1.5947269489999999E-2</v>
      </c>
      <c r="Q595" s="214"/>
      <c r="R595" s="207">
        <f>R593/J593</f>
        <v>6.1927900000000004E-6</v>
      </c>
      <c r="S595" s="228"/>
      <c r="T595" s="207">
        <f>T593/H593</f>
        <v>1.122714744E-2</v>
      </c>
      <c r="U595" s="85">
        <f t="shared" si="243"/>
        <v>0</v>
      </c>
      <c r="V595" s="210">
        <f t="shared" si="244"/>
        <v>3.2274295719999999E-2</v>
      </c>
      <c r="W595" s="211"/>
      <c r="X595" s="210">
        <f t="shared" si="246"/>
        <v>0.96772570428000004</v>
      </c>
      <c r="Z595" s="205">
        <f>IFERROR(VLOOKUP(A595,'[2]КС-2 (3)'!$B$35:$F$81,5,0),0)</f>
        <v>0</v>
      </c>
      <c r="AA595" s="204">
        <f t="shared" ref="AA595" si="248">Z595-O595</f>
        <v>0</v>
      </c>
    </row>
    <row r="596" spans="1:27" ht="21.75" customHeight="1" x14ac:dyDescent="0.3">
      <c r="A596" s="19"/>
      <c r="B596" s="244"/>
      <c r="C596" s="245"/>
      <c r="D596" s="245"/>
      <c r="E596" s="245"/>
      <c r="F596" s="245"/>
      <c r="G596" s="246"/>
      <c r="H596" s="196">
        <f>45725783.05-H593</f>
        <v>45696122.799999997</v>
      </c>
      <c r="I596" s="64">
        <v>45725783.049999997</v>
      </c>
      <c r="J596" s="48"/>
      <c r="K596" s="164"/>
      <c r="L596" s="201">
        <f>L593/H593</f>
        <v>3.4568150999999998E-3</v>
      </c>
      <c r="M596" s="164"/>
      <c r="N596" s="74"/>
      <c r="O596" s="164"/>
      <c r="P596" s="74"/>
      <c r="Q596" s="164"/>
      <c r="R596" s="74"/>
      <c r="S596" s="224"/>
      <c r="T596" s="74"/>
      <c r="U596" s="76"/>
      <c r="V596" s="77">
        <f>L596+N595+P595</f>
        <v>0</v>
      </c>
      <c r="W596" s="78"/>
      <c r="X596" s="79">
        <f t="shared" si="246"/>
        <v>45696123</v>
      </c>
    </row>
    <row r="597" spans="1:27" x14ac:dyDescent="0.3">
      <c r="B597" s="63"/>
      <c r="C597" s="16"/>
      <c r="D597" s="99"/>
      <c r="E597" s="97"/>
      <c r="F597" s="99"/>
      <c r="G597" s="116"/>
      <c r="H597" s="160"/>
    </row>
    <row r="598" spans="1:27" x14ac:dyDescent="0.3">
      <c r="C598" s="16"/>
      <c r="D598" s="99"/>
      <c r="E598" s="97"/>
      <c r="F598" s="99"/>
      <c r="G598" s="116"/>
      <c r="H598" s="107"/>
    </row>
    <row r="599" spans="1:27" x14ac:dyDescent="0.3">
      <c r="C599" s="16"/>
      <c r="D599" s="99"/>
      <c r="E599" s="97"/>
      <c r="F599" s="99"/>
      <c r="G599" s="116"/>
      <c r="H599" s="107"/>
    </row>
    <row r="600" spans="1:27" x14ac:dyDescent="0.3">
      <c r="C600" s="16"/>
      <c r="D600" s="99"/>
      <c r="E600" s="97"/>
      <c r="F600" s="99"/>
      <c r="G600" s="116"/>
      <c r="H600" s="107"/>
    </row>
    <row r="601" spans="1:27" x14ac:dyDescent="0.3">
      <c r="C601" s="16"/>
      <c r="D601" s="99"/>
      <c r="E601" s="97"/>
      <c r="F601" s="99"/>
      <c r="G601" s="116"/>
      <c r="H601" s="107"/>
    </row>
    <row r="602" spans="1:27" x14ac:dyDescent="0.3">
      <c r="C602" s="16"/>
      <c r="D602" s="98"/>
      <c r="E602" s="96"/>
      <c r="F602" s="98"/>
    </row>
    <row r="603" spans="1:27" x14ac:dyDescent="0.3">
      <c r="C603" s="16"/>
      <c r="D603" s="98"/>
      <c r="E603" s="96"/>
      <c r="F603" s="98"/>
    </row>
    <row r="604" spans="1:27" x14ac:dyDescent="0.3">
      <c r="C604" s="16"/>
      <c r="D604" s="98"/>
      <c r="E604" s="96"/>
      <c r="F604" s="98"/>
    </row>
    <row r="605" spans="1:27" x14ac:dyDescent="0.3">
      <c r="C605" s="16"/>
      <c r="D605" s="98"/>
      <c r="E605" s="96"/>
      <c r="F605" s="98"/>
    </row>
    <row r="606" spans="1:27" x14ac:dyDescent="0.3">
      <c r="C606" s="16"/>
      <c r="D606" s="98"/>
      <c r="E606" s="96"/>
      <c r="F606" s="98"/>
    </row>
    <row r="607" spans="1:27" x14ac:dyDescent="0.3">
      <c r="C607" s="16"/>
      <c r="D607" s="98"/>
      <c r="E607" s="96"/>
      <c r="F607" s="98"/>
    </row>
    <row r="608" spans="1:27" x14ac:dyDescent="0.3">
      <c r="C608" s="16"/>
      <c r="D608" s="98"/>
      <c r="E608" s="96"/>
      <c r="F608" s="98"/>
    </row>
    <row r="609" spans="3:6" x14ac:dyDescent="0.3">
      <c r="C609" s="16"/>
      <c r="D609" s="98"/>
      <c r="E609" s="96"/>
      <c r="F609" s="98"/>
    </row>
    <row r="610" spans="3:6" x14ac:dyDescent="0.3">
      <c r="C610" s="16"/>
      <c r="D610" s="98"/>
      <c r="E610" s="96"/>
      <c r="F610" s="98"/>
    </row>
    <row r="611" spans="3:6" x14ac:dyDescent="0.3">
      <c r="C611" s="16"/>
      <c r="D611" s="98"/>
      <c r="E611" s="96"/>
      <c r="F611" s="98"/>
    </row>
    <row r="612" spans="3:6" x14ac:dyDescent="0.3">
      <c r="C612" s="16"/>
      <c r="D612" s="98"/>
      <c r="E612" s="96"/>
      <c r="F612" s="98"/>
    </row>
    <row r="613" spans="3:6" x14ac:dyDescent="0.3">
      <c r="C613" s="16"/>
      <c r="D613" s="98"/>
      <c r="E613" s="96"/>
      <c r="F613" s="98"/>
    </row>
    <row r="614" spans="3:6" x14ac:dyDescent="0.3">
      <c r="C614" s="16"/>
      <c r="D614" s="98"/>
      <c r="E614" s="96"/>
      <c r="F614" s="98"/>
    </row>
    <row r="615" spans="3:6" x14ac:dyDescent="0.3">
      <c r="C615" s="16"/>
      <c r="D615" s="98"/>
      <c r="E615" s="96"/>
      <c r="F615" s="98"/>
    </row>
    <row r="616" spans="3:6" x14ac:dyDescent="0.3">
      <c r="C616" s="16"/>
      <c r="D616" s="98"/>
      <c r="E616" s="96"/>
      <c r="F616" s="98"/>
    </row>
    <row r="617" spans="3:6" x14ac:dyDescent="0.3">
      <c r="C617" s="16"/>
      <c r="D617" s="98"/>
      <c r="E617" s="96"/>
      <c r="F617" s="98"/>
    </row>
    <row r="618" spans="3:6" x14ac:dyDescent="0.3">
      <c r="C618" s="16"/>
      <c r="D618" s="98"/>
      <c r="E618" s="96"/>
      <c r="F618" s="98"/>
    </row>
    <row r="619" spans="3:6" x14ac:dyDescent="0.3">
      <c r="C619" s="16"/>
      <c r="D619" s="98"/>
      <c r="E619" s="96"/>
      <c r="F619" s="98"/>
    </row>
    <row r="620" spans="3:6" x14ac:dyDescent="0.3">
      <c r="C620" s="16"/>
      <c r="D620" s="98"/>
      <c r="E620" s="96"/>
      <c r="F620" s="98"/>
    </row>
    <row r="621" spans="3:6" x14ac:dyDescent="0.3">
      <c r="C621" s="16"/>
      <c r="D621" s="98"/>
      <c r="E621" s="96"/>
      <c r="F621" s="98"/>
    </row>
    <row r="622" spans="3:6" x14ac:dyDescent="0.3">
      <c r="C622" s="16"/>
      <c r="D622" s="98"/>
      <c r="E622" s="96"/>
      <c r="F622" s="98"/>
    </row>
    <row r="623" spans="3:6" x14ac:dyDescent="0.3">
      <c r="C623" s="16"/>
      <c r="D623" s="98"/>
      <c r="E623" s="96"/>
      <c r="F623" s="98"/>
    </row>
    <row r="624" spans="3:6" x14ac:dyDescent="0.3">
      <c r="C624" s="16"/>
      <c r="D624" s="98"/>
      <c r="E624" s="96"/>
      <c r="F624" s="98"/>
    </row>
    <row r="625" spans="3:6" x14ac:dyDescent="0.3">
      <c r="C625" s="16"/>
      <c r="D625" s="98"/>
      <c r="E625" s="96"/>
      <c r="F625" s="98"/>
    </row>
    <row r="626" spans="3:6" x14ac:dyDescent="0.3">
      <c r="C626" s="16"/>
      <c r="D626" s="98"/>
      <c r="E626" s="96"/>
      <c r="F626" s="98"/>
    </row>
    <row r="627" spans="3:6" x14ac:dyDescent="0.3">
      <c r="C627" s="16"/>
      <c r="D627" s="98"/>
      <c r="E627" s="96"/>
      <c r="F627" s="98"/>
    </row>
    <row r="628" spans="3:6" x14ac:dyDescent="0.3">
      <c r="C628" s="16"/>
      <c r="D628" s="98"/>
      <c r="E628" s="96"/>
      <c r="F628" s="98"/>
    </row>
    <row r="629" spans="3:6" x14ac:dyDescent="0.3">
      <c r="C629" s="16"/>
      <c r="D629" s="98"/>
      <c r="E629" s="96"/>
      <c r="F629" s="98"/>
    </row>
    <row r="630" spans="3:6" x14ac:dyDescent="0.3">
      <c r="C630" s="16"/>
      <c r="D630" s="98"/>
      <c r="E630" s="96"/>
      <c r="F630" s="98"/>
    </row>
    <row r="631" spans="3:6" x14ac:dyDescent="0.3">
      <c r="C631" s="16"/>
      <c r="D631" s="98"/>
      <c r="E631" s="96"/>
      <c r="F631" s="98"/>
    </row>
    <row r="632" spans="3:6" x14ac:dyDescent="0.3">
      <c r="C632" s="16"/>
      <c r="D632" s="98"/>
      <c r="E632" s="96"/>
      <c r="F632" s="98"/>
    </row>
    <row r="633" spans="3:6" x14ac:dyDescent="0.3">
      <c r="C633" s="16"/>
      <c r="D633" s="98"/>
      <c r="E633" s="96"/>
      <c r="F633" s="98"/>
    </row>
    <row r="634" spans="3:6" x14ac:dyDescent="0.3">
      <c r="C634" s="16"/>
      <c r="D634" s="98"/>
      <c r="E634" s="96"/>
      <c r="F634" s="98"/>
    </row>
    <row r="635" spans="3:6" x14ac:dyDescent="0.3">
      <c r="C635" s="16"/>
      <c r="D635" s="98"/>
      <c r="E635" s="96"/>
      <c r="F635" s="98"/>
    </row>
    <row r="636" spans="3:6" x14ac:dyDescent="0.3">
      <c r="C636" s="16"/>
      <c r="D636" s="98"/>
      <c r="E636" s="96"/>
      <c r="F636" s="98"/>
    </row>
    <row r="637" spans="3:6" x14ac:dyDescent="0.3">
      <c r="C637" s="16"/>
      <c r="D637" s="98"/>
      <c r="E637" s="96"/>
      <c r="F637" s="98"/>
    </row>
    <row r="638" spans="3:6" x14ac:dyDescent="0.3">
      <c r="C638" s="16"/>
      <c r="D638" s="98"/>
      <c r="E638" s="96"/>
      <c r="F638" s="98"/>
    </row>
    <row r="639" spans="3:6" x14ac:dyDescent="0.3">
      <c r="C639" s="16"/>
      <c r="D639" s="98"/>
      <c r="E639" s="96"/>
      <c r="F639" s="98"/>
    </row>
    <row r="640" spans="3:6" x14ac:dyDescent="0.3">
      <c r="C640" s="16"/>
      <c r="D640" s="98"/>
      <c r="E640" s="96"/>
      <c r="F640" s="98"/>
    </row>
    <row r="641" spans="3:6" x14ac:dyDescent="0.3">
      <c r="C641" s="16"/>
      <c r="D641" s="98"/>
      <c r="E641" s="96"/>
      <c r="F641" s="98"/>
    </row>
    <row r="642" spans="3:6" x14ac:dyDescent="0.3">
      <c r="C642" s="16"/>
      <c r="D642" s="98"/>
      <c r="E642" s="96"/>
      <c r="F642" s="98"/>
    </row>
    <row r="643" spans="3:6" x14ac:dyDescent="0.3">
      <c r="C643" s="16"/>
      <c r="D643" s="98"/>
      <c r="E643" s="96"/>
      <c r="F643" s="98"/>
    </row>
    <row r="644" spans="3:6" x14ac:dyDescent="0.3">
      <c r="C644" s="16"/>
      <c r="D644" s="98"/>
      <c r="E644" s="96"/>
      <c r="F644" s="98"/>
    </row>
    <row r="645" spans="3:6" x14ac:dyDescent="0.3">
      <c r="C645" s="16"/>
      <c r="D645" s="98"/>
      <c r="E645" s="96"/>
      <c r="F645" s="98"/>
    </row>
    <row r="646" spans="3:6" x14ac:dyDescent="0.3">
      <c r="C646" s="16"/>
      <c r="D646" s="98"/>
      <c r="E646" s="96"/>
      <c r="F646" s="98"/>
    </row>
    <row r="647" spans="3:6" x14ac:dyDescent="0.3">
      <c r="C647" s="16"/>
      <c r="D647" s="98"/>
      <c r="E647" s="96"/>
      <c r="F647" s="98"/>
    </row>
    <row r="648" spans="3:6" x14ac:dyDescent="0.3">
      <c r="C648" s="16"/>
      <c r="D648" s="98"/>
      <c r="E648" s="96"/>
      <c r="F648" s="98"/>
    </row>
    <row r="649" spans="3:6" x14ac:dyDescent="0.3">
      <c r="C649" s="16"/>
      <c r="D649" s="98"/>
      <c r="E649" s="96"/>
      <c r="F649" s="98"/>
    </row>
    <row r="650" spans="3:6" x14ac:dyDescent="0.3">
      <c r="C650" s="16"/>
      <c r="D650" s="98"/>
      <c r="E650" s="96"/>
      <c r="F650" s="98"/>
    </row>
    <row r="651" spans="3:6" x14ac:dyDescent="0.3">
      <c r="C651" s="16"/>
      <c r="D651" s="98"/>
      <c r="E651" s="96"/>
      <c r="F651" s="98"/>
    </row>
    <row r="652" spans="3:6" x14ac:dyDescent="0.3">
      <c r="C652" s="16"/>
      <c r="D652" s="98"/>
      <c r="E652" s="96"/>
      <c r="F652" s="98"/>
    </row>
    <row r="653" spans="3:6" x14ac:dyDescent="0.3">
      <c r="C653" s="16"/>
      <c r="D653" s="98"/>
      <c r="E653" s="96"/>
      <c r="F653" s="98"/>
    </row>
    <row r="654" spans="3:6" x14ac:dyDescent="0.3">
      <c r="C654" s="16"/>
      <c r="D654" s="98"/>
      <c r="E654" s="96"/>
      <c r="F654" s="98"/>
    </row>
    <row r="655" spans="3:6" x14ac:dyDescent="0.3">
      <c r="C655" s="16"/>
      <c r="D655" s="98"/>
      <c r="E655" s="96"/>
      <c r="F655" s="98"/>
    </row>
    <row r="656" spans="3:6" x14ac:dyDescent="0.3">
      <c r="C656" s="16"/>
      <c r="D656" s="98"/>
      <c r="E656" s="96"/>
      <c r="F656" s="98"/>
    </row>
    <row r="657" spans="3:6" x14ac:dyDescent="0.3">
      <c r="C657" s="16"/>
      <c r="D657" s="98"/>
      <c r="E657" s="96"/>
      <c r="F657" s="98"/>
    </row>
    <row r="658" spans="3:6" x14ac:dyDescent="0.3">
      <c r="C658" s="16"/>
      <c r="D658" s="98"/>
      <c r="E658" s="96"/>
      <c r="F658" s="98"/>
    </row>
    <row r="659" spans="3:6" x14ac:dyDescent="0.3">
      <c r="C659" s="16"/>
      <c r="D659" s="98"/>
      <c r="E659" s="96"/>
      <c r="F659" s="98"/>
    </row>
    <row r="660" spans="3:6" x14ac:dyDescent="0.3">
      <c r="C660" s="16"/>
      <c r="D660" s="98"/>
      <c r="E660" s="96"/>
      <c r="F660" s="98"/>
    </row>
    <row r="661" spans="3:6" x14ac:dyDescent="0.3">
      <c r="C661" s="16"/>
      <c r="D661" s="98"/>
      <c r="E661" s="96"/>
      <c r="F661" s="98"/>
    </row>
    <row r="662" spans="3:6" x14ac:dyDescent="0.3">
      <c r="C662" s="16"/>
      <c r="D662" s="98"/>
      <c r="E662" s="96"/>
      <c r="F662" s="98"/>
    </row>
    <row r="663" spans="3:6" x14ac:dyDescent="0.3">
      <c r="C663" s="16"/>
      <c r="D663" s="98"/>
      <c r="E663" s="96"/>
      <c r="F663" s="98"/>
    </row>
    <row r="664" spans="3:6" x14ac:dyDescent="0.3">
      <c r="C664" s="16"/>
      <c r="D664" s="98"/>
      <c r="E664" s="96"/>
      <c r="F664" s="98"/>
    </row>
    <row r="665" spans="3:6" x14ac:dyDescent="0.3">
      <c r="C665" s="16"/>
      <c r="D665" s="98"/>
      <c r="E665" s="96"/>
      <c r="F665" s="98"/>
    </row>
    <row r="666" spans="3:6" x14ac:dyDescent="0.3">
      <c r="C666" s="16"/>
      <c r="D666" s="98"/>
      <c r="E666" s="96"/>
      <c r="F666" s="98"/>
    </row>
    <row r="667" spans="3:6" x14ac:dyDescent="0.3">
      <c r="C667" s="16"/>
      <c r="D667" s="98"/>
      <c r="E667" s="96"/>
      <c r="F667" s="98"/>
    </row>
    <row r="668" spans="3:6" x14ac:dyDescent="0.3">
      <c r="C668" s="16"/>
      <c r="D668" s="98"/>
      <c r="E668" s="96"/>
      <c r="F668" s="98"/>
    </row>
    <row r="669" spans="3:6" x14ac:dyDescent="0.3">
      <c r="C669" s="16"/>
      <c r="D669" s="98"/>
      <c r="E669" s="96"/>
      <c r="F669" s="98"/>
    </row>
    <row r="670" spans="3:6" x14ac:dyDescent="0.3">
      <c r="C670" s="16"/>
      <c r="D670" s="98"/>
      <c r="E670" s="96"/>
      <c r="F670" s="98"/>
    </row>
    <row r="671" spans="3:6" x14ac:dyDescent="0.3">
      <c r="C671" s="16"/>
      <c r="D671" s="98"/>
      <c r="E671" s="96"/>
      <c r="F671" s="98"/>
    </row>
    <row r="672" spans="3:6" x14ac:dyDescent="0.3">
      <c r="C672" s="16"/>
      <c r="D672" s="98"/>
      <c r="E672" s="96"/>
      <c r="F672" s="98"/>
    </row>
    <row r="673" spans="3:6" x14ac:dyDescent="0.3">
      <c r="C673" s="16"/>
      <c r="D673" s="98"/>
      <c r="E673" s="96"/>
      <c r="F673" s="98"/>
    </row>
    <row r="674" spans="3:6" x14ac:dyDescent="0.3">
      <c r="C674" s="16"/>
      <c r="D674" s="98"/>
      <c r="E674" s="96"/>
      <c r="F674" s="98"/>
    </row>
    <row r="675" spans="3:6" x14ac:dyDescent="0.3">
      <c r="C675" s="16"/>
      <c r="D675" s="98"/>
      <c r="E675" s="96"/>
      <c r="F675" s="98"/>
    </row>
    <row r="676" spans="3:6" x14ac:dyDescent="0.3">
      <c r="C676" s="16"/>
      <c r="D676" s="98"/>
      <c r="E676" s="96"/>
      <c r="F676" s="98"/>
    </row>
    <row r="677" spans="3:6" x14ac:dyDescent="0.3">
      <c r="C677" s="16"/>
      <c r="D677" s="98"/>
      <c r="E677" s="96"/>
      <c r="F677" s="98"/>
    </row>
    <row r="678" spans="3:6" x14ac:dyDescent="0.3">
      <c r="C678" s="16"/>
      <c r="D678" s="98"/>
      <c r="E678" s="96"/>
      <c r="F678" s="98"/>
    </row>
    <row r="679" spans="3:6" x14ac:dyDescent="0.3">
      <c r="C679" s="16"/>
      <c r="D679" s="98"/>
      <c r="E679" s="96"/>
      <c r="F679" s="98"/>
    </row>
    <row r="680" spans="3:6" x14ac:dyDescent="0.3">
      <c r="C680" s="16"/>
      <c r="D680" s="98"/>
      <c r="E680" s="96"/>
      <c r="F680" s="98"/>
    </row>
    <row r="681" spans="3:6" x14ac:dyDescent="0.3">
      <c r="C681" s="16"/>
      <c r="D681" s="98"/>
      <c r="E681" s="96"/>
      <c r="F681" s="98"/>
    </row>
  </sheetData>
  <mergeCells count="13">
    <mergeCell ref="B594:G594"/>
    <mergeCell ref="B596:G596"/>
    <mergeCell ref="K4:L4"/>
    <mergeCell ref="M4:N4"/>
    <mergeCell ref="U4:V4"/>
    <mergeCell ref="O4:P4"/>
    <mergeCell ref="S4:T4"/>
    <mergeCell ref="Z5:AA6"/>
    <mergeCell ref="W4:X4"/>
    <mergeCell ref="A2:J2"/>
    <mergeCell ref="B3:X3"/>
    <mergeCell ref="B593:G593"/>
    <mergeCell ref="Q4:R4"/>
  </mergeCells>
  <conditionalFormatting sqref="W4:X4">
    <cfRule type="cellIs" dxfId="199" priority="251" stopIfTrue="1" operator="lessThan">
      <formula>0</formula>
    </cfRule>
    <cfRule type="cellIs" dxfId="198" priority="252" stopIfTrue="1" operator="equal">
      <formula>0</formula>
    </cfRule>
  </conditionalFormatting>
  <conditionalFormatting sqref="W9:X28 W44:X53 W58:X118 W123:X243 W248:X303 W308:X313 W318:X323 W328:X333 W338:X343 W348:X353 W358:X363 W368:X373 W378:X383 W388:X393 W398:X403 W408:X413 W418:X423 W428:X432 W437:X441 W446:X456 W461:X470 W475:X482 W487:X494 W499:X507 W512:X521 W526:X539 W544:X551 W556:X563 W568:X575 W580:X590 W30:X39 W596:X596 W592:X594">
    <cfRule type="cellIs" dxfId="197" priority="249" stopIfTrue="1" operator="lessThan">
      <formula>0</formula>
    </cfRule>
    <cfRule type="cellIs" dxfId="196" priority="250" stopIfTrue="1" operator="equal">
      <formula>0</formula>
    </cfRule>
  </conditionalFormatting>
  <conditionalFormatting sqref="W40:X42">
    <cfRule type="cellIs" dxfId="195" priority="247" stopIfTrue="1" operator="lessThan">
      <formula>0</formula>
    </cfRule>
    <cfRule type="cellIs" dxfId="194" priority="248" stopIfTrue="1" operator="equal">
      <formula>0</formula>
    </cfRule>
  </conditionalFormatting>
  <conditionalFormatting sqref="W54:X56">
    <cfRule type="cellIs" dxfId="193" priority="245" stopIfTrue="1" operator="lessThan">
      <formula>0</formula>
    </cfRule>
    <cfRule type="cellIs" dxfId="192" priority="246" stopIfTrue="1" operator="equal">
      <formula>0</formula>
    </cfRule>
  </conditionalFormatting>
  <conditionalFormatting sqref="W119:X121">
    <cfRule type="cellIs" dxfId="191" priority="243" stopIfTrue="1" operator="lessThan">
      <formula>0</formula>
    </cfRule>
    <cfRule type="cellIs" dxfId="190" priority="244" stopIfTrue="1" operator="equal">
      <formula>0</formula>
    </cfRule>
  </conditionalFormatting>
  <conditionalFormatting sqref="W244:X246">
    <cfRule type="cellIs" dxfId="189" priority="241" stopIfTrue="1" operator="lessThan">
      <formula>0</formula>
    </cfRule>
    <cfRule type="cellIs" dxfId="188" priority="242" stopIfTrue="1" operator="equal">
      <formula>0</formula>
    </cfRule>
  </conditionalFormatting>
  <conditionalFormatting sqref="W304:X306">
    <cfRule type="cellIs" dxfId="187" priority="239" stopIfTrue="1" operator="lessThan">
      <formula>0</formula>
    </cfRule>
    <cfRule type="cellIs" dxfId="186" priority="240" stopIfTrue="1" operator="equal">
      <formula>0</formula>
    </cfRule>
  </conditionalFormatting>
  <conditionalFormatting sqref="W314:X316">
    <cfRule type="cellIs" dxfId="185" priority="237" stopIfTrue="1" operator="lessThan">
      <formula>0</formula>
    </cfRule>
    <cfRule type="cellIs" dxfId="184" priority="238" stopIfTrue="1" operator="equal">
      <formula>0</formula>
    </cfRule>
  </conditionalFormatting>
  <conditionalFormatting sqref="W324:X326">
    <cfRule type="cellIs" dxfId="183" priority="235" stopIfTrue="1" operator="lessThan">
      <formula>0</formula>
    </cfRule>
    <cfRule type="cellIs" dxfId="182" priority="236" stopIfTrue="1" operator="equal">
      <formula>0</formula>
    </cfRule>
  </conditionalFormatting>
  <conditionalFormatting sqref="W334:X336">
    <cfRule type="cellIs" dxfId="181" priority="233" stopIfTrue="1" operator="lessThan">
      <formula>0</formula>
    </cfRule>
    <cfRule type="cellIs" dxfId="180" priority="234" stopIfTrue="1" operator="equal">
      <formula>0</formula>
    </cfRule>
  </conditionalFormatting>
  <conditionalFormatting sqref="W344:X346">
    <cfRule type="cellIs" dxfId="179" priority="231" stopIfTrue="1" operator="lessThan">
      <formula>0</formula>
    </cfRule>
    <cfRule type="cellIs" dxfId="178" priority="232" stopIfTrue="1" operator="equal">
      <formula>0</formula>
    </cfRule>
  </conditionalFormatting>
  <conditionalFormatting sqref="W354:X356">
    <cfRule type="cellIs" dxfId="177" priority="229" stopIfTrue="1" operator="lessThan">
      <formula>0</formula>
    </cfRule>
    <cfRule type="cellIs" dxfId="176" priority="230" stopIfTrue="1" operator="equal">
      <formula>0</formula>
    </cfRule>
  </conditionalFormatting>
  <conditionalFormatting sqref="W364:X366">
    <cfRule type="cellIs" dxfId="175" priority="227" stopIfTrue="1" operator="lessThan">
      <formula>0</formula>
    </cfRule>
    <cfRule type="cellIs" dxfId="174" priority="228" stopIfTrue="1" operator="equal">
      <formula>0</formula>
    </cfRule>
  </conditionalFormatting>
  <conditionalFormatting sqref="W374:X376">
    <cfRule type="cellIs" dxfId="173" priority="225" stopIfTrue="1" operator="lessThan">
      <formula>0</formula>
    </cfRule>
    <cfRule type="cellIs" dxfId="172" priority="226" stopIfTrue="1" operator="equal">
      <formula>0</formula>
    </cfRule>
  </conditionalFormatting>
  <conditionalFormatting sqref="W384:X386">
    <cfRule type="cellIs" dxfId="171" priority="223" stopIfTrue="1" operator="lessThan">
      <formula>0</formula>
    </cfRule>
    <cfRule type="cellIs" dxfId="170" priority="224" stopIfTrue="1" operator="equal">
      <formula>0</formula>
    </cfRule>
  </conditionalFormatting>
  <conditionalFormatting sqref="W394:X396">
    <cfRule type="cellIs" dxfId="169" priority="221" stopIfTrue="1" operator="lessThan">
      <formula>0</formula>
    </cfRule>
    <cfRule type="cellIs" dxfId="168" priority="222" stopIfTrue="1" operator="equal">
      <formula>0</formula>
    </cfRule>
  </conditionalFormatting>
  <conditionalFormatting sqref="W404:X406">
    <cfRule type="cellIs" dxfId="167" priority="219" stopIfTrue="1" operator="lessThan">
      <formula>0</formula>
    </cfRule>
    <cfRule type="cellIs" dxfId="166" priority="220" stopIfTrue="1" operator="equal">
      <formula>0</formula>
    </cfRule>
  </conditionalFormatting>
  <conditionalFormatting sqref="W414:X416">
    <cfRule type="cellIs" dxfId="165" priority="217" stopIfTrue="1" operator="lessThan">
      <formula>0</formula>
    </cfRule>
    <cfRule type="cellIs" dxfId="164" priority="218" stopIfTrue="1" operator="equal">
      <formula>0</formula>
    </cfRule>
  </conditionalFormatting>
  <conditionalFormatting sqref="W424:X426">
    <cfRule type="cellIs" dxfId="163" priority="215" stopIfTrue="1" operator="lessThan">
      <formula>0</formula>
    </cfRule>
    <cfRule type="cellIs" dxfId="162" priority="216" stopIfTrue="1" operator="equal">
      <formula>0</formula>
    </cfRule>
  </conditionalFormatting>
  <conditionalFormatting sqref="W433:X435">
    <cfRule type="cellIs" dxfId="161" priority="213" stopIfTrue="1" operator="lessThan">
      <formula>0</formula>
    </cfRule>
    <cfRule type="cellIs" dxfId="160" priority="214" stopIfTrue="1" operator="equal">
      <formula>0</formula>
    </cfRule>
  </conditionalFormatting>
  <conditionalFormatting sqref="W442:X444">
    <cfRule type="cellIs" dxfId="159" priority="211" stopIfTrue="1" operator="lessThan">
      <formula>0</formula>
    </cfRule>
    <cfRule type="cellIs" dxfId="158" priority="212" stopIfTrue="1" operator="equal">
      <formula>0</formula>
    </cfRule>
  </conditionalFormatting>
  <conditionalFormatting sqref="W457:X459">
    <cfRule type="cellIs" dxfId="157" priority="209" stopIfTrue="1" operator="lessThan">
      <formula>0</formula>
    </cfRule>
    <cfRule type="cellIs" dxfId="156" priority="210" stopIfTrue="1" operator="equal">
      <formula>0</formula>
    </cfRule>
  </conditionalFormatting>
  <conditionalFormatting sqref="W471:X473">
    <cfRule type="cellIs" dxfId="155" priority="207" stopIfTrue="1" operator="lessThan">
      <formula>0</formula>
    </cfRule>
    <cfRule type="cellIs" dxfId="154" priority="208" stopIfTrue="1" operator="equal">
      <formula>0</formula>
    </cfRule>
  </conditionalFormatting>
  <conditionalFormatting sqref="W483:X485">
    <cfRule type="cellIs" dxfId="153" priority="205" stopIfTrue="1" operator="lessThan">
      <formula>0</formula>
    </cfRule>
    <cfRule type="cellIs" dxfId="152" priority="206" stopIfTrue="1" operator="equal">
      <formula>0</formula>
    </cfRule>
  </conditionalFormatting>
  <conditionalFormatting sqref="W495:X497">
    <cfRule type="cellIs" dxfId="151" priority="203" stopIfTrue="1" operator="lessThan">
      <formula>0</formula>
    </cfRule>
    <cfRule type="cellIs" dxfId="150" priority="204" stopIfTrue="1" operator="equal">
      <formula>0</formula>
    </cfRule>
  </conditionalFormatting>
  <conditionalFormatting sqref="W508:X510">
    <cfRule type="cellIs" dxfId="149" priority="201" stopIfTrue="1" operator="lessThan">
      <formula>0</formula>
    </cfRule>
    <cfRule type="cellIs" dxfId="148" priority="202" stopIfTrue="1" operator="equal">
      <formula>0</formula>
    </cfRule>
  </conditionalFormatting>
  <conditionalFormatting sqref="W522:X524">
    <cfRule type="cellIs" dxfId="147" priority="199" stopIfTrue="1" operator="lessThan">
      <formula>0</formula>
    </cfRule>
    <cfRule type="cellIs" dxfId="146" priority="200" stopIfTrue="1" operator="equal">
      <formula>0</formula>
    </cfRule>
  </conditionalFormatting>
  <conditionalFormatting sqref="W540:X542">
    <cfRule type="cellIs" dxfId="145" priority="197" stopIfTrue="1" operator="lessThan">
      <formula>0</formula>
    </cfRule>
    <cfRule type="cellIs" dxfId="144" priority="198" stopIfTrue="1" operator="equal">
      <formula>0</formula>
    </cfRule>
  </conditionalFormatting>
  <conditionalFormatting sqref="W552:X554">
    <cfRule type="cellIs" dxfId="143" priority="195" stopIfTrue="1" operator="lessThan">
      <formula>0</formula>
    </cfRule>
    <cfRule type="cellIs" dxfId="142" priority="196" stopIfTrue="1" operator="equal">
      <formula>0</formula>
    </cfRule>
  </conditionalFormatting>
  <conditionalFormatting sqref="W564:X566">
    <cfRule type="cellIs" dxfId="141" priority="193" stopIfTrue="1" operator="lessThan">
      <formula>0</formula>
    </cfRule>
    <cfRule type="cellIs" dxfId="140" priority="194" stopIfTrue="1" operator="equal">
      <formula>0</formula>
    </cfRule>
  </conditionalFormatting>
  <conditionalFormatting sqref="W576:X578">
    <cfRule type="cellIs" dxfId="139" priority="191" stopIfTrue="1" operator="lessThan">
      <formula>0</formula>
    </cfRule>
    <cfRule type="cellIs" dxfId="138" priority="192" stopIfTrue="1" operator="equal">
      <formula>0</formula>
    </cfRule>
  </conditionalFormatting>
  <conditionalFormatting sqref="Z9">
    <cfRule type="cellIs" dxfId="137" priority="170" operator="lessThan">
      <formula>0</formula>
    </cfRule>
  </conditionalFormatting>
  <conditionalFormatting sqref="Z9">
    <cfRule type="cellIs" dxfId="136" priority="169" operator="lessThan">
      <formula>0</formula>
    </cfRule>
  </conditionalFormatting>
  <conditionalFormatting sqref="Z5">
    <cfRule type="cellIs" dxfId="135" priority="168" operator="lessThan">
      <formula>0</formula>
    </cfRule>
  </conditionalFormatting>
  <conditionalFormatting sqref="AA7:AA28 AA446:AA459 AA437:AA444 AA428:AA435 AA418:AA426 AA408:AA416 AA398:AA406 AA388:AA396 AA378:AA386 AA368:AA376 AA358:AA366 AA348:AA356 AA338:AA346 AA328:AA336 AA318:AA326 AA308:AA316 AA248:AA306 AA123:AA246 AA58:AA121 AA44:AA56 AA30:AA42 AA580:AA587 AA568:AA578 AA556:AA566 AA544:AA554 AA526:AA542 AA512:AA524 AA499:AA510 AA487:AA497 AA475:AA485 AA461:AA473">
    <cfRule type="cellIs" dxfId="134" priority="166" operator="lessThan">
      <formula>-0.00001</formula>
    </cfRule>
    <cfRule type="cellIs" dxfId="133" priority="167" operator="greaterThan">
      <formula>0.000001</formula>
    </cfRule>
  </conditionalFormatting>
  <conditionalFormatting sqref="W445:X445">
    <cfRule type="cellIs" dxfId="132" priority="162" stopIfTrue="1" operator="lessThan">
      <formula>0</formula>
    </cfRule>
    <cfRule type="cellIs" dxfId="131" priority="163" stopIfTrue="1" operator="equal">
      <formula>0</formula>
    </cfRule>
  </conditionalFormatting>
  <conditionalFormatting sqref="AA445">
    <cfRule type="cellIs" dxfId="130" priority="159" operator="lessThan">
      <formula>-0.00001</formula>
    </cfRule>
    <cfRule type="cellIs" dxfId="129" priority="160" operator="greaterThan">
      <formula>0.000001</formula>
    </cfRule>
  </conditionalFormatting>
  <conditionalFormatting sqref="W436:X436">
    <cfRule type="cellIs" dxfId="128" priority="157" stopIfTrue="1" operator="lessThan">
      <formula>0</formula>
    </cfRule>
    <cfRule type="cellIs" dxfId="127" priority="158" stopIfTrue="1" operator="equal">
      <formula>0</formula>
    </cfRule>
  </conditionalFormatting>
  <conditionalFormatting sqref="AA436">
    <cfRule type="cellIs" dxfId="126" priority="154" operator="lessThan">
      <formula>-0.00001</formula>
    </cfRule>
    <cfRule type="cellIs" dxfId="125" priority="155" operator="greaterThan">
      <formula>0.000001</formula>
    </cfRule>
  </conditionalFormatting>
  <conditionalFormatting sqref="W427:X427">
    <cfRule type="cellIs" dxfId="124" priority="152" stopIfTrue="1" operator="lessThan">
      <formula>0</formula>
    </cfRule>
    <cfRule type="cellIs" dxfId="123" priority="153" stopIfTrue="1" operator="equal">
      <formula>0</formula>
    </cfRule>
  </conditionalFormatting>
  <conditionalFormatting sqref="AA427">
    <cfRule type="cellIs" dxfId="122" priority="149" operator="lessThan">
      <formula>-0.00001</formula>
    </cfRule>
    <cfRule type="cellIs" dxfId="121" priority="150" operator="greaterThan">
      <formula>0.000001</formula>
    </cfRule>
  </conditionalFormatting>
  <conditionalFormatting sqref="W417:X417">
    <cfRule type="cellIs" dxfId="120" priority="147" stopIfTrue="1" operator="lessThan">
      <formula>0</formula>
    </cfRule>
    <cfRule type="cellIs" dxfId="119" priority="148" stopIfTrue="1" operator="equal">
      <formula>0</formula>
    </cfRule>
  </conditionalFormatting>
  <conditionalFormatting sqref="AA417">
    <cfRule type="cellIs" dxfId="118" priority="144" operator="lessThan">
      <formula>-0.00001</formula>
    </cfRule>
    <cfRule type="cellIs" dxfId="117" priority="145" operator="greaterThan">
      <formula>0.000001</formula>
    </cfRule>
  </conditionalFormatting>
  <conditionalFormatting sqref="W407:X407">
    <cfRule type="cellIs" dxfId="116" priority="142" stopIfTrue="1" operator="lessThan">
      <formula>0</formula>
    </cfRule>
    <cfRule type="cellIs" dxfId="115" priority="143" stopIfTrue="1" operator="equal">
      <formula>0</formula>
    </cfRule>
  </conditionalFormatting>
  <conditionalFormatting sqref="AA407">
    <cfRule type="cellIs" dxfId="114" priority="139" operator="lessThan">
      <formula>-0.00001</formula>
    </cfRule>
    <cfRule type="cellIs" dxfId="113" priority="140" operator="greaterThan">
      <formula>0.000001</formula>
    </cfRule>
  </conditionalFormatting>
  <conditionalFormatting sqref="W397:X397">
    <cfRule type="cellIs" dxfId="112" priority="137" stopIfTrue="1" operator="lessThan">
      <formula>0</formula>
    </cfRule>
    <cfRule type="cellIs" dxfId="111" priority="138" stopIfTrue="1" operator="equal">
      <formula>0</formula>
    </cfRule>
  </conditionalFormatting>
  <conditionalFormatting sqref="AA397">
    <cfRule type="cellIs" dxfId="110" priority="134" operator="lessThan">
      <formula>-0.00001</formula>
    </cfRule>
    <cfRule type="cellIs" dxfId="109" priority="135" operator="greaterThan">
      <formula>0.000001</formula>
    </cfRule>
  </conditionalFormatting>
  <conditionalFormatting sqref="W387:X387">
    <cfRule type="cellIs" dxfId="108" priority="132" stopIfTrue="1" operator="lessThan">
      <formula>0</formula>
    </cfRule>
    <cfRule type="cellIs" dxfId="107" priority="133" stopIfTrue="1" operator="equal">
      <formula>0</formula>
    </cfRule>
  </conditionalFormatting>
  <conditionalFormatting sqref="AA387">
    <cfRule type="cellIs" dxfId="106" priority="129" operator="lessThan">
      <formula>-0.00001</formula>
    </cfRule>
    <cfRule type="cellIs" dxfId="105" priority="130" operator="greaterThan">
      <formula>0.000001</formula>
    </cfRule>
  </conditionalFormatting>
  <conditionalFormatting sqref="W377:X377">
    <cfRule type="cellIs" dxfId="104" priority="127" stopIfTrue="1" operator="lessThan">
      <formula>0</formula>
    </cfRule>
    <cfRule type="cellIs" dxfId="103" priority="128" stopIfTrue="1" operator="equal">
      <formula>0</formula>
    </cfRule>
  </conditionalFormatting>
  <conditionalFormatting sqref="AA377">
    <cfRule type="cellIs" dxfId="102" priority="124" operator="lessThan">
      <formula>-0.00001</formula>
    </cfRule>
    <cfRule type="cellIs" dxfId="101" priority="125" operator="greaterThan">
      <formula>0.000001</formula>
    </cfRule>
  </conditionalFormatting>
  <conditionalFormatting sqref="W367:X367">
    <cfRule type="cellIs" dxfId="100" priority="122" stopIfTrue="1" operator="lessThan">
      <formula>0</formula>
    </cfRule>
    <cfRule type="cellIs" dxfId="99" priority="123" stopIfTrue="1" operator="equal">
      <formula>0</formula>
    </cfRule>
  </conditionalFormatting>
  <conditionalFormatting sqref="AA367">
    <cfRule type="cellIs" dxfId="98" priority="119" operator="lessThan">
      <formula>-0.00001</formula>
    </cfRule>
    <cfRule type="cellIs" dxfId="97" priority="120" operator="greaterThan">
      <formula>0.000001</formula>
    </cfRule>
  </conditionalFormatting>
  <conditionalFormatting sqref="W357:X357">
    <cfRule type="cellIs" dxfId="96" priority="117" stopIfTrue="1" operator="lessThan">
      <formula>0</formula>
    </cfRule>
    <cfRule type="cellIs" dxfId="95" priority="118" stopIfTrue="1" operator="equal">
      <formula>0</formula>
    </cfRule>
  </conditionalFormatting>
  <conditionalFormatting sqref="AA357">
    <cfRule type="cellIs" dxfId="94" priority="114" operator="lessThan">
      <formula>-0.00001</formula>
    </cfRule>
    <cfRule type="cellIs" dxfId="93" priority="115" operator="greaterThan">
      <formula>0.000001</formula>
    </cfRule>
  </conditionalFormatting>
  <conditionalFormatting sqref="W347:X347">
    <cfRule type="cellIs" dxfId="92" priority="112" stopIfTrue="1" operator="lessThan">
      <formula>0</formula>
    </cfRule>
    <cfRule type="cellIs" dxfId="91" priority="113" stopIfTrue="1" operator="equal">
      <formula>0</formula>
    </cfRule>
  </conditionalFormatting>
  <conditionalFormatting sqref="AA347">
    <cfRule type="cellIs" dxfId="90" priority="109" operator="lessThan">
      <formula>-0.00001</formula>
    </cfRule>
    <cfRule type="cellIs" dxfId="89" priority="110" operator="greaterThan">
      <formula>0.000001</formula>
    </cfRule>
  </conditionalFormatting>
  <conditionalFormatting sqref="W337:X337">
    <cfRule type="cellIs" dxfId="88" priority="107" stopIfTrue="1" operator="lessThan">
      <formula>0</formula>
    </cfRule>
    <cfRule type="cellIs" dxfId="87" priority="108" stopIfTrue="1" operator="equal">
      <formula>0</formula>
    </cfRule>
  </conditionalFormatting>
  <conditionalFormatting sqref="AA337">
    <cfRule type="cellIs" dxfId="86" priority="104" operator="lessThan">
      <formula>-0.00001</formula>
    </cfRule>
    <cfRule type="cellIs" dxfId="85" priority="105" operator="greaterThan">
      <formula>0.000001</formula>
    </cfRule>
  </conditionalFormatting>
  <conditionalFormatting sqref="W327:X327">
    <cfRule type="cellIs" dxfId="84" priority="102" stopIfTrue="1" operator="lessThan">
      <formula>0</formula>
    </cfRule>
    <cfRule type="cellIs" dxfId="83" priority="103" stopIfTrue="1" operator="equal">
      <formula>0</formula>
    </cfRule>
  </conditionalFormatting>
  <conditionalFormatting sqref="AA327">
    <cfRule type="cellIs" dxfId="82" priority="99" operator="lessThan">
      <formula>-0.00001</formula>
    </cfRule>
    <cfRule type="cellIs" dxfId="81" priority="100" operator="greaterThan">
      <formula>0.000001</formula>
    </cfRule>
  </conditionalFormatting>
  <conditionalFormatting sqref="W317:X317">
    <cfRule type="cellIs" dxfId="80" priority="97" stopIfTrue="1" operator="lessThan">
      <formula>0</formula>
    </cfRule>
    <cfRule type="cellIs" dxfId="79" priority="98" stopIfTrue="1" operator="equal">
      <formula>0</formula>
    </cfRule>
  </conditionalFormatting>
  <conditionalFormatting sqref="AA317">
    <cfRule type="cellIs" dxfId="78" priority="94" operator="lessThan">
      <formula>-0.00001</formula>
    </cfRule>
    <cfRule type="cellIs" dxfId="77" priority="95" operator="greaterThan">
      <formula>0.000001</formula>
    </cfRule>
  </conditionalFormatting>
  <conditionalFormatting sqref="W307:X307">
    <cfRule type="cellIs" dxfId="76" priority="92" stopIfTrue="1" operator="lessThan">
      <formula>0</formula>
    </cfRule>
    <cfRule type="cellIs" dxfId="75" priority="93" stopIfTrue="1" operator="equal">
      <formula>0</formula>
    </cfRule>
  </conditionalFormatting>
  <conditionalFormatting sqref="AA307">
    <cfRule type="cellIs" dxfId="74" priority="89" operator="lessThan">
      <formula>-0.00001</formula>
    </cfRule>
    <cfRule type="cellIs" dxfId="73" priority="90" operator="greaterThan">
      <formula>0.000001</formula>
    </cfRule>
  </conditionalFormatting>
  <conditionalFormatting sqref="W247:X247">
    <cfRule type="cellIs" dxfId="72" priority="87" stopIfTrue="1" operator="lessThan">
      <formula>0</formula>
    </cfRule>
    <cfRule type="cellIs" dxfId="71" priority="88" stopIfTrue="1" operator="equal">
      <formula>0</formula>
    </cfRule>
  </conditionalFormatting>
  <conditionalFormatting sqref="AA247">
    <cfRule type="cellIs" dxfId="70" priority="84" operator="lessThan">
      <formula>-0.00001</formula>
    </cfRule>
    <cfRule type="cellIs" dxfId="69" priority="85" operator="greaterThan">
      <formula>0.000001</formula>
    </cfRule>
  </conditionalFormatting>
  <conditionalFormatting sqref="W122:X122">
    <cfRule type="cellIs" dxfId="68" priority="82" stopIfTrue="1" operator="lessThan">
      <formula>0</formula>
    </cfRule>
    <cfRule type="cellIs" dxfId="67" priority="83" stopIfTrue="1" operator="equal">
      <formula>0</formula>
    </cfRule>
  </conditionalFormatting>
  <conditionalFormatting sqref="AA122">
    <cfRule type="cellIs" dxfId="66" priority="79" operator="lessThan">
      <formula>-0.00001</formula>
    </cfRule>
    <cfRule type="cellIs" dxfId="65" priority="80" operator="greaterThan">
      <formula>0.000001</formula>
    </cfRule>
  </conditionalFormatting>
  <conditionalFormatting sqref="W57:X57">
    <cfRule type="cellIs" dxfId="64" priority="77" stopIfTrue="1" operator="lessThan">
      <formula>0</formula>
    </cfRule>
    <cfRule type="cellIs" dxfId="63" priority="78" stopIfTrue="1" operator="equal">
      <formula>0</formula>
    </cfRule>
  </conditionalFormatting>
  <conditionalFormatting sqref="AA57">
    <cfRule type="cellIs" dxfId="62" priority="74" operator="lessThan">
      <formula>-0.00001</formula>
    </cfRule>
    <cfRule type="cellIs" dxfId="61" priority="75" operator="greaterThan">
      <formula>0.000001</formula>
    </cfRule>
  </conditionalFormatting>
  <conditionalFormatting sqref="W43:X43">
    <cfRule type="cellIs" dxfId="60" priority="72" stopIfTrue="1" operator="lessThan">
      <formula>0</formula>
    </cfRule>
    <cfRule type="cellIs" dxfId="59" priority="73" stopIfTrue="1" operator="equal">
      <formula>0</formula>
    </cfRule>
  </conditionalFormatting>
  <conditionalFormatting sqref="AA43">
    <cfRule type="cellIs" dxfId="58" priority="69" operator="lessThan">
      <formula>-0.00001</formula>
    </cfRule>
    <cfRule type="cellIs" dxfId="57" priority="70" operator="greaterThan">
      <formula>0.000001</formula>
    </cfRule>
  </conditionalFormatting>
  <conditionalFormatting sqref="W29:X29">
    <cfRule type="cellIs" dxfId="56" priority="67" stopIfTrue="1" operator="lessThan">
      <formula>0</formula>
    </cfRule>
    <cfRule type="cellIs" dxfId="55" priority="68" stopIfTrue="1" operator="equal">
      <formula>0</formula>
    </cfRule>
  </conditionalFormatting>
  <conditionalFormatting sqref="AA29">
    <cfRule type="cellIs" dxfId="54" priority="64" operator="lessThan">
      <formula>-0.00001</formula>
    </cfRule>
    <cfRule type="cellIs" dxfId="53" priority="65" operator="greaterThan">
      <formula>0.000001</formula>
    </cfRule>
  </conditionalFormatting>
  <conditionalFormatting sqref="W595:X595">
    <cfRule type="cellIs" dxfId="52" priority="62" stopIfTrue="1" operator="lessThan">
      <formula>0</formula>
    </cfRule>
    <cfRule type="cellIs" dxfId="51" priority="63" stopIfTrue="1" operator="equal">
      <formula>0</formula>
    </cfRule>
  </conditionalFormatting>
  <conditionalFormatting sqref="Z595">
    <cfRule type="cellIs" dxfId="50" priority="61" operator="lessThan">
      <formula>0</formula>
    </cfRule>
  </conditionalFormatting>
  <conditionalFormatting sqref="AA595">
    <cfRule type="cellIs" dxfId="49" priority="59" operator="lessThan">
      <formula>-0.00001</formula>
    </cfRule>
    <cfRule type="cellIs" dxfId="48" priority="60" operator="greaterThan">
      <formula>0.000001</formula>
    </cfRule>
  </conditionalFormatting>
  <conditionalFormatting sqref="W579:X579">
    <cfRule type="cellIs" dxfId="47" priority="57" stopIfTrue="1" operator="lessThan">
      <formula>0</formula>
    </cfRule>
    <cfRule type="cellIs" dxfId="46" priority="58" stopIfTrue="1" operator="equal">
      <formula>0</formula>
    </cfRule>
  </conditionalFormatting>
  <conditionalFormatting sqref="AA579">
    <cfRule type="cellIs" dxfId="45" priority="54" operator="lessThan">
      <formula>-0.00001</formula>
    </cfRule>
    <cfRule type="cellIs" dxfId="44" priority="55" operator="greaterThan">
      <formula>0.000001</formula>
    </cfRule>
  </conditionalFormatting>
  <conditionalFormatting sqref="W567:X567">
    <cfRule type="cellIs" dxfId="43" priority="52" stopIfTrue="1" operator="lessThan">
      <formula>0</formula>
    </cfRule>
    <cfRule type="cellIs" dxfId="42" priority="53" stopIfTrue="1" operator="equal">
      <formula>0</formula>
    </cfRule>
  </conditionalFormatting>
  <conditionalFormatting sqref="AA567">
    <cfRule type="cellIs" dxfId="41" priority="49" operator="lessThan">
      <formula>-0.00001</formula>
    </cfRule>
    <cfRule type="cellIs" dxfId="40" priority="50" operator="greaterThan">
      <formula>0.000001</formula>
    </cfRule>
  </conditionalFormatting>
  <conditionalFormatting sqref="W555:X555">
    <cfRule type="cellIs" dxfId="39" priority="47" stopIfTrue="1" operator="lessThan">
      <formula>0</formula>
    </cfRule>
    <cfRule type="cellIs" dxfId="38" priority="48" stopIfTrue="1" operator="equal">
      <formula>0</formula>
    </cfRule>
  </conditionalFormatting>
  <conditionalFormatting sqref="AA555">
    <cfRule type="cellIs" dxfId="37" priority="44" operator="lessThan">
      <formula>-0.00001</formula>
    </cfRule>
    <cfRule type="cellIs" dxfId="36" priority="45" operator="greaterThan">
      <formula>0.000001</formula>
    </cfRule>
  </conditionalFormatting>
  <conditionalFormatting sqref="W543:X543">
    <cfRule type="cellIs" dxfId="35" priority="42" stopIfTrue="1" operator="lessThan">
      <formula>0</formula>
    </cfRule>
    <cfRule type="cellIs" dxfId="34" priority="43" stopIfTrue="1" operator="equal">
      <formula>0</formula>
    </cfRule>
  </conditionalFormatting>
  <conditionalFormatting sqref="AA543">
    <cfRule type="cellIs" dxfId="33" priority="39" operator="lessThan">
      <formula>-0.00001</formula>
    </cfRule>
    <cfRule type="cellIs" dxfId="32" priority="40" operator="greaterThan">
      <formula>0.000001</formula>
    </cfRule>
  </conditionalFormatting>
  <conditionalFormatting sqref="W525:X525">
    <cfRule type="cellIs" dxfId="31" priority="37" stopIfTrue="1" operator="lessThan">
      <formula>0</formula>
    </cfRule>
    <cfRule type="cellIs" dxfId="30" priority="38" stopIfTrue="1" operator="equal">
      <formula>0</formula>
    </cfRule>
  </conditionalFormatting>
  <conditionalFormatting sqref="AA525">
    <cfRule type="cellIs" dxfId="29" priority="34" operator="lessThan">
      <formula>-0.00001</formula>
    </cfRule>
    <cfRule type="cellIs" dxfId="28" priority="35" operator="greaterThan">
      <formula>0.000001</formula>
    </cfRule>
  </conditionalFormatting>
  <conditionalFormatting sqref="W511:X511">
    <cfRule type="cellIs" dxfId="27" priority="32" stopIfTrue="1" operator="lessThan">
      <formula>0</formula>
    </cfRule>
    <cfRule type="cellIs" dxfId="26" priority="33" stopIfTrue="1" operator="equal">
      <formula>0</formula>
    </cfRule>
  </conditionalFormatting>
  <conditionalFormatting sqref="AA511">
    <cfRule type="cellIs" dxfId="25" priority="29" operator="lessThan">
      <formula>-0.00001</formula>
    </cfRule>
    <cfRule type="cellIs" dxfId="24" priority="30" operator="greaterThan">
      <formula>0.000001</formula>
    </cfRule>
  </conditionalFormatting>
  <conditionalFormatting sqref="W498:X498">
    <cfRule type="cellIs" dxfId="23" priority="27" stopIfTrue="1" operator="lessThan">
      <formula>0</formula>
    </cfRule>
    <cfRule type="cellIs" dxfId="22" priority="28" stopIfTrue="1" operator="equal">
      <formula>0</formula>
    </cfRule>
  </conditionalFormatting>
  <conditionalFormatting sqref="AA498">
    <cfRule type="cellIs" dxfId="21" priority="24" operator="lessThan">
      <formula>-0.00001</formula>
    </cfRule>
    <cfRule type="cellIs" dxfId="20" priority="25" operator="greaterThan">
      <formula>0.000001</formula>
    </cfRule>
  </conditionalFormatting>
  <conditionalFormatting sqref="W486:X486">
    <cfRule type="cellIs" dxfId="19" priority="22" stopIfTrue="1" operator="lessThan">
      <formula>0</formula>
    </cfRule>
    <cfRule type="cellIs" dxfId="18" priority="23" stopIfTrue="1" operator="equal">
      <formula>0</formula>
    </cfRule>
  </conditionalFormatting>
  <conditionalFormatting sqref="AA486">
    <cfRule type="cellIs" dxfId="17" priority="19" operator="lessThan">
      <formula>-0.00001</formula>
    </cfRule>
    <cfRule type="cellIs" dxfId="16" priority="20" operator="greaterThan">
      <formula>0.000001</formula>
    </cfRule>
  </conditionalFormatting>
  <conditionalFormatting sqref="W474:X474">
    <cfRule type="cellIs" dxfId="15" priority="17" stopIfTrue="1" operator="lessThan">
      <formula>0</formula>
    </cfRule>
    <cfRule type="cellIs" dxfId="14" priority="18" stopIfTrue="1" operator="equal">
      <formula>0</formula>
    </cfRule>
  </conditionalFormatting>
  <conditionalFormatting sqref="AA474">
    <cfRule type="cellIs" dxfId="13" priority="14" operator="lessThan">
      <formula>-0.00001</formula>
    </cfRule>
    <cfRule type="cellIs" dxfId="12" priority="15" operator="greaterThan">
      <formula>0.000001</formula>
    </cfRule>
  </conditionalFormatting>
  <conditionalFormatting sqref="W460:X460">
    <cfRule type="cellIs" dxfId="11" priority="12" stopIfTrue="1" operator="lessThan">
      <formula>0</formula>
    </cfRule>
    <cfRule type="cellIs" dxfId="10" priority="13" stopIfTrue="1" operator="equal">
      <formula>0</formula>
    </cfRule>
  </conditionalFormatting>
  <conditionalFormatting sqref="AA460">
    <cfRule type="cellIs" dxfId="9" priority="9" operator="lessThan">
      <formula>-0.00001</formula>
    </cfRule>
    <cfRule type="cellIs" dxfId="8" priority="10" operator="greaterThan">
      <formula>0.000001</formula>
    </cfRule>
  </conditionalFormatting>
  <conditionalFormatting sqref="Z10:Z587">
    <cfRule type="cellIs" dxfId="7" priority="8" operator="lessThan">
      <formula>0</formula>
    </cfRule>
  </conditionalFormatting>
  <conditionalFormatting sqref="Z10:Z587">
    <cfRule type="cellIs" dxfId="6" priority="7" operator="lessThan">
      <formula>0</formula>
    </cfRule>
  </conditionalFormatting>
  <conditionalFormatting sqref="W591:X591">
    <cfRule type="cellIs" dxfId="5" priority="5" stopIfTrue="1" operator="lessThan">
      <formula>0</formula>
    </cfRule>
    <cfRule type="cellIs" dxfId="4" priority="6" stopIfTrue="1" operator="equal">
      <formula>0</formula>
    </cfRule>
  </conditionalFormatting>
  <conditionalFormatting sqref="AA591">
    <cfRule type="cellIs" dxfId="3" priority="3" operator="lessThan">
      <formula>-0.00001</formula>
    </cfRule>
    <cfRule type="cellIs" dxfId="2" priority="4" operator="greaterThan">
      <formula>0.000001</formula>
    </cfRule>
  </conditionalFormatting>
  <conditionalFormatting sqref="Z591">
    <cfRule type="cellIs" dxfId="1" priority="2" operator="lessThan">
      <formula>0</formula>
    </cfRule>
  </conditionalFormatting>
  <conditionalFormatting sqref="Z591">
    <cfRule type="cellIs" dxfId="0" priority="1" operator="lessThan">
      <formula>0</formula>
    </cfRule>
  </conditionalFormatting>
  <pageMargins left="0.19685039370078741" right="0.19685039370078741" top="0.19685039370078741" bottom="0.19685039370078741" header="0.31496062992125984" footer="0.31496062992125984"/>
  <pageSetup paperSize="9" scale="6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готовая с кор.</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2022-04-11T07:51:31Z</cp:lastPrinted>
  <dcterms:created xsi:type="dcterms:W3CDTF">2021-04-19T06:05:52Z</dcterms:created>
  <dcterms:modified xsi:type="dcterms:W3CDTF">2023-04-19T07:26:26Z</dcterms:modified>
</cp:coreProperties>
</file>