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udget" state="visible" r:id="rId3"/>
    <sheet sheetId="2" name="Container Space" state="visible" r:id="rId4"/>
  </sheets>
  <definedNames/>
  <calcPr/>
</workbook>
</file>

<file path=xl/sharedStrings.xml><?xml version="1.0" encoding="utf-8"?>
<sst xmlns="http://schemas.openxmlformats.org/spreadsheetml/2006/main">
  <si>
    <t>Temple of the Unticketed - Planning Budget</t>
  </si>
  <si>
    <t>Assumptions</t>
  </si>
  <si>
    <t>Tier 1</t>
  </si>
  <si>
    <t>Panels</t>
  </si>
  <si>
    <t>Base</t>
  </si>
  <si>
    <t>Stackable panels</t>
  </si>
  <si>
    <t>Tier 2</t>
  </si>
  <si>
    <t>Width</t>
  </si>
  <si>
    <t>Width</t>
  </si>
  <si>
    <t>2 x 10' pipes per base</t>
  </si>
  <si>
    <t>Bases are stored as pipes+plywood</t>
  </si>
  <si>
    <t>Height</t>
  </si>
  <si>
    <t>Height</t>
  </si>
  <si>
    <t>Depth</t>
  </si>
  <si>
    <t>Depth</t>
  </si>
  <si>
    <t>Tier 3</t>
  </si>
  <si>
    <t>Line Item</t>
  </si>
  <si>
    <t>Unit Cost</t>
  </si>
  <si>
    <t>cu ft</t>
  </si>
  <si>
    <t>Redunancy</t>
  </si>
  <si>
    <t>Per Panel</t>
  </si>
  <si>
    <t>total</t>
  </si>
  <si>
    <t># Panels</t>
  </si>
  <si>
    <t>Total</t>
  </si>
  <si>
    <t>Cost</t>
  </si>
  <si>
    <t>Per Panel</t>
  </si>
  <si>
    <t>overbudget</t>
  </si>
  <si>
    <t># Panels</t>
  </si>
  <si>
    <t>Total</t>
  </si>
  <si>
    <t>Cost</t>
  </si>
  <si>
    <t>Per Panel</t>
  </si>
  <si>
    <t># Panels</t>
  </si>
  <si>
    <t>Total</t>
  </si>
  <si>
    <t>Cost</t>
  </si>
  <si>
    <t>Cape</t>
  </si>
  <si>
    <t>BBB</t>
  </si>
  <si>
    <t>Screens</t>
  </si>
  <si>
    <t>PCB (OSH Park)</t>
  </si>
  <si>
    <t>Assembly (Screaming)</t>
  </si>
  <si>
    <t>Components</t>
  </si>
  <si>
    <t>TFT Adapter</t>
  </si>
  <si>
    <t>PCB (Sunstone)</t>
  </si>
  <si>
    <t>Assembly (Screaming)</t>
  </si>
  <si>
    <t>Components</t>
  </si>
  <si>
    <t>Power Module</t>
  </si>
  <si>
    <t>PCB</t>
  </si>
  <si>
    <t>Assembly</t>
  </si>
  <si>
    <t>Components</t>
  </si>
  <si>
    <t>Networking</t>
  </si>
  <si>
    <t>Switch</t>
  </si>
  <si>
    <t>BBB Master</t>
  </si>
  <si>
    <t>Cabling</t>
  </si>
  <si>
    <t>25FT RJ45</t>
  </si>
  <si>
    <t>2FT RJ45</t>
  </si>
  <si>
    <t>Power</t>
  </si>
  <si>
    <t>Batteries</t>
  </si>
  <si>
    <t>Chargers</t>
  </si>
  <si>
    <t>Hardware</t>
  </si>
  <si>
    <t>Screws, etc.</t>
  </si>
  <si>
    <t>Wood</t>
  </si>
  <si>
    <t>Rebar, Sandbags</t>
  </si>
  <si>
    <t>Steel Pipe</t>
  </si>
  <si>
    <t>Fixed Costs</t>
  </si>
  <si>
    <t>Connectivity</t>
  </si>
  <si>
    <t>WiFi Equipment</t>
  </si>
  <si>
    <t>Gas/Electricity</t>
  </si>
  <si>
    <t>Container Space</t>
  </si>
  <si>
    <t>Total Tier 1</t>
  </si>
  <si>
    <t>Total Tier 2</t>
  </si>
  <si>
    <t>Total Tier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</si>
</sst>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name val="Arial"/>
    </font>
    <font>
      <b/>
      <sz val="18.0"/>
    </font>
    <font>
      <b/>
      <u/>
      <sz val="12.0"/>
    </font>
    <font>
      <b/>
      <u/>
      <sz val="12.0"/>
    </font>
    <font>
      <b/>
      <u/>
      <sz val="12.0"/>
    </font>
    <font>
      <b/>
      <u/>
      <sz val="12.0"/>
    </font>
    <font>
      <b/>
    </font>
    <font>
      <b/>
      <u/>
      <sz val="12.0"/>
    </font>
    <font/>
    <font>
      <b/>
      <u/>
      <sz val="12.0"/>
    </font>
    <font>
      <b/>
      <sz val="12.0"/>
    </font>
    <font>
      <sz val="10.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/>
      <right/>
      <top style="thin">
        <color rgb="FF000000"/>
      </top>
      <bottom/>
    </border>
  </borders>
  <cellStyleXfs count="1">
    <xf fillId="0" numFmtId="0" borderId="0" fontId="0"/>
  </cellStyleXfs>
  <cellXfs count="37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2" applyNumberFormat="1">
      <alignment/>
    </xf>
    <xf applyAlignment="1" fillId="0" xfId="0" numFmtId="9" borderId="1" applyFont="1" fontId="3" applyNumberFormat="1">
      <alignment/>
    </xf>
    <xf applyAlignment="1" fillId="2" xfId="0" numFmtId="0" borderId="1" applyFont="1" fontId="4" applyFill="1">
      <alignment horizontal="center"/>
    </xf>
    <xf applyAlignment="1" fillId="0" xfId="0" numFmtId="0" borderId="1" applyFont="1" fontId="5">
      <alignment/>
    </xf>
    <xf applyAlignment="1" fillId="0" xfId="0" numFmtId="0" borderId="1" applyFont="1" fontId="6">
      <alignment/>
    </xf>
    <xf applyAlignment="1" fillId="3" xfId="0" numFmtId="0" borderId="1" applyFont="1" fontId="7" applyFill="1">
      <alignment horizontal="center"/>
    </xf>
    <xf applyAlignment="1" fillId="0" xfId="0" numFmtId="0" borderId="1" applyFont="1" fontId="8">
      <alignment/>
    </xf>
    <xf applyAlignment="1" fillId="4" xfId="0" numFmtId="0" borderId="1" applyFont="1" fontId="9" applyFill="1">
      <alignment horizontal="center"/>
    </xf>
    <xf applyAlignment="1" fillId="0" xfId="0" numFmtId="0" borderId="1" applyFont="1" fontId="6">
      <alignment horizontal="center"/>
    </xf>
    <xf applyAlignment="1" fillId="0" xfId="0" numFmtId="164" borderId="1" applyFont="1" fontId="6" applyNumberFormat="1">
      <alignment horizontal="center"/>
    </xf>
    <xf applyAlignment="1" fillId="0" xfId="0" numFmtId="9" borderId="1" applyFont="1" fontId="6" applyNumberFormat="1">
      <alignment horizontal="center"/>
    </xf>
    <xf fillId="0" xfId="0" numFmtId="164" borderId="1" applyFont="1" fontId="8" applyNumberFormat="1"/>
    <xf applyAlignment="1" fillId="3" xfId="0" numFmtId="0" borderId="1" applyFont="1" fontId="6">
      <alignment horizontal="center"/>
    </xf>
    <xf applyAlignment="1" fillId="4" xfId="0" numFmtId="0" borderId="1" applyFont="1" fontId="6">
      <alignment horizontal="center"/>
    </xf>
    <xf fillId="0" xfId="0" numFmtId="9" borderId="1" applyFont="1" fontId="8" applyNumberFormat="1"/>
    <xf fillId="3" xfId="0" numFmtId="0" borderId="1" applyFont="1" fontId="8"/>
    <xf fillId="4" xfId="0" numFmtId="0" borderId="1" applyFont="1" fontId="8"/>
    <xf applyAlignment="1" fillId="0" xfId="0" numFmtId="164" borderId="1" applyFont="1" fontId="8" applyNumberFormat="1">
      <alignment/>
    </xf>
    <xf applyAlignment="1" fillId="0" xfId="0" numFmtId="9" borderId="1" applyFont="1" fontId="8" applyNumberFormat="1">
      <alignment/>
    </xf>
    <xf applyAlignment="1" fillId="3" xfId="0" numFmtId="0" borderId="1" applyFont="1" fontId="8">
      <alignment/>
    </xf>
    <xf applyAlignment="1" fillId="3" xfId="0" numFmtId="164" borderId="1" applyFont="1" fontId="8" applyNumberFormat="1">
      <alignment/>
    </xf>
    <xf applyAlignment="1" fillId="4" xfId="0" numFmtId="0" borderId="1" applyFont="1" fontId="8">
      <alignment/>
    </xf>
    <xf applyAlignment="1" fillId="4" xfId="0" numFmtId="164" borderId="1" applyFont="1" fontId="8" applyNumberFormat="1">
      <alignment/>
    </xf>
    <xf applyBorder="1" fillId="3" xfId="0" numFmtId="0" borderId="2" applyFont="1" fontId="8"/>
    <xf applyBorder="1" fillId="3" xfId="0" numFmtId="164" borderId="2" applyFont="1" fontId="10" applyNumberFormat="1"/>
    <xf applyBorder="1" fillId="4" xfId="0" numFmtId="164" borderId="2" applyFont="1" fontId="10" applyNumberFormat="1"/>
    <xf applyAlignment="1" fillId="0" xfId="0" numFmtId="164" borderId="1" applyFont="1" fontId="11" applyNumberFormat="1">
      <alignment/>
    </xf>
    <xf applyAlignment="1" fillId="0" xfId="0" numFmtId="9" borderId="1" applyFont="1" fontId="11" applyNumberFormat="1">
      <alignment/>
    </xf>
    <xf applyBorder="1" fillId="0" xfId="0" numFmtId="164" borderId="2" applyFont="1" fontId="10" applyNumberFormat="1"/>
    <xf applyBorder="1" fillId="0" xfId="0" numFmtId="9" borderId="2" applyFont="1" fontId="10" applyNumberFormat="1"/>
    <xf applyBorder="1" applyAlignment="1" fillId="3" xfId="0" numFmtId="0" borderId="2" applyFont="1" fontId="10">
      <alignment horizontal="right"/>
    </xf>
    <xf applyBorder="1" fillId="3" xfId="0" numFmtId="0" borderId="2" applyFont="1" fontId="10"/>
    <xf applyBorder="1" fillId="4" xfId="0" numFmtId="0" borderId="2" applyFont="1" fontId="8"/>
    <xf applyBorder="1" applyAlignment="1" fillId="4" xfId="0" numFmtId="0" borderId="2" applyFont="1" fontId="10">
      <alignment/>
    </xf>
    <xf applyBorder="1" fillId="4" xfId="0" numFmtId="0" borderId="2" applyFont="1" fontId="10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2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86"/>
  </cols>
  <sheetData>
    <row r="2">
      <c t="s" s="6" r="A2">
        <v>1</v>
      </c>
      <c t="s" s="6" r="C2">
        <v>3</v>
      </c>
      <c t="s" s="6" r="F2">
        <v>4</v>
      </c>
    </row>
    <row r="3">
      <c t="s" s="8" r="A3">
        <v>5</v>
      </c>
      <c t="s" s="8" r="C3">
        <v>7</v>
      </c>
      <c s="8" r="D3">
        <v>4.0</v>
      </c>
      <c t="s" s="8" r="F3">
        <v>8</v>
      </c>
      <c s="8" r="G3">
        <v>10.0</v>
      </c>
      <c t="s" s="8" r="I3">
        <v>9</v>
      </c>
    </row>
    <row r="4">
      <c t="s" s="8" r="A4">
        <v>10</v>
      </c>
      <c t="s" s="8" r="C4">
        <v>11</v>
      </c>
      <c s="8" r="D4">
        <v>8.0</v>
      </c>
      <c t="s" s="8" r="F4">
        <v>12</v>
      </c>
      <c s="8" r="G4">
        <v>4.0</v>
      </c>
    </row>
    <row r="5">
      <c t="s" s="8" r="C5">
        <v>13</v>
      </c>
      <c s="8" r="D5">
        <v>1.0</v>
      </c>
      <c t="s" s="8" r="F5">
        <v>14</v>
      </c>
      <c s="8" r="G5">
        <v>0.83</v>
      </c>
    </row>
    <row r="6">
      <c t="str" r="D6">
        <f>D3*D4*D5</f>
        <v>32</v>
      </c>
      <c t="str" r="G6">
        <f>G3*G4*G5</f>
        <v>33.2</v>
      </c>
    </row>
    <row r="8">
      <c t="str" r="D8">
        <f>D6+G6</f>
        <v>65.2</v>
      </c>
      <c t="s" s="8" r="E8">
        <v>18</v>
      </c>
    </row>
    <row r="9">
      <c t="str" s="13" r="D9">
        <f>D8*7.5</f>
        <v>$489.00</v>
      </c>
      <c t="s" s="8" r="E9">
        <v>21</v>
      </c>
    </row>
    <row r="10">
      <c t="str" s="13" r="D10">
        <f>D9*1.5</f>
        <v>$733.50</v>
      </c>
      <c t="s" s="8" r="E10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B5" activeCell="B5" pane="bottomLeft"/>
    </sheetView>
  </sheetViews>
  <sheetFormatPr customHeight="1" defaultColWidth="14.43" defaultRowHeight="15.75"/>
  <cols>
    <col min="1" customWidth="1" max="1" width="20.57"/>
    <col min="2" customWidth="1" max="15" width="12.71"/>
  </cols>
  <sheetData>
    <row customHeight="1" r="1" ht="18.75">
      <c t="s" s="1" r="A1">
        <v>0</v>
      </c>
      <c s="2" r="B1"/>
      <c s="3" r="C1"/>
      <c s="4" r="D1"/>
      <c s="4" r="E1"/>
      <c s="4" r="F1"/>
      <c s="4" r="G1"/>
      <c s="4" r="H1"/>
      <c s="4" r="I1"/>
      <c s="4" r="J1"/>
      <c s="4" r="K1"/>
      <c s="4" r="L1"/>
      <c s="4" r="M1"/>
      <c s="4" r="N1"/>
      <c s="4" r="O1"/>
    </row>
    <row r="2">
      <c s="5" r="A2"/>
      <c s="2" r="B2"/>
      <c s="3" r="C2"/>
      <c t="s" s="7" r="D2">
        <v>2</v>
      </c>
      <c t="s" s="9" r="H2">
        <v>6</v>
      </c>
      <c t="s" s="7" r="L2">
        <v>15</v>
      </c>
    </row>
    <row r="3">
      <c t="s" s="10" r="A3">
        <v>16</v>
      </c>
      <c t="s" s="11" r="B3">
        <v>17</v>
      </c>
      <c t="s" s="12" r="C3">
        <v>19</v>
      </c>
      <c t="s" s="14" r="D3">
        <v>20</v>
      </c>
      <c t="s" s="14" r="E3">
        <v>22</v>
      </c>
      <c t="s" s="14" r="F3">
        <v>23</v>
      </c>
      <c t="s" s="14" r="G3">
        <v>24</v>
      </c>
      <c t="s" s="15" r="H3">
        <v>25</v>
      </c>
      <c t="s" s="15" r="I3">
        <v>27</v>
      </c>
      <c t="s" s="15" r="J3">
        <v>28</v>
      </c>
      <c t="s" s="15" r="K3">
        <v>29</v>
      </c>
      <c t="s" s="14" r="L3">
        <v>30</v>
      </c>
      <c t="s" s="14" r="M3">
        <v>31</v>
      </c>
      <c t="s" s="14" r="N3">
        <v>32</v>
      </c>
      <c t="s" s="14" r="O3">
        <v>33</v>
      </c>
    </row>
    <row r="4">
      <c t="s" s="5" r="A4">
        <v>34</v>
      </c>
      <c s="13" r="B4"/>
      <c s="16" r="C4"/>
      <c s="17" r="D4"/>
      <c s="17" r="E4"/>
      <c s="17" r="F4"/>
      <c s="17" r="G4"/>
      <c s="18" r="H4"/>
      <c s="18" r="I4"/>
      <c s="18" r="J4"/>
      <c s="18" r="K4"/>
      <c s="17" r="L4"/>
      <c s="17" r="M4"/>
      <c s="17" r="N4"/>
      <c s="17" r="O4"/>
    </row>
    <row r="5">
      <c t="s" s="8" r="A5">
        <v>35</v>
      </c>
      <c s="19" r="B5">
        <v>55.0</v>
      </c>
      <c s="20" r="C5">
        <v>0.5</v>
      </c>
      <c s="21" r="D5">
        <v>4.0</v>
      </c>
      <c s="21" r="E5">
        <v>8.0</v>
      </c>
      <c t="str" s="21" r="F5">
        <f>CEILING(E5*D5*(1+$C5))</f>
        <v>48</v>
      </c>
      <c t="str" s="22" r="G5">
        <f ref="G5:G9" t="shared" si="1">F5*B5</f>
        <v>$2,640.00</v>
      </c>
      <c s="23" r="H5">
        <v>2.0</v>
      </c>
      <c s="23" r="I5">
        <v>8.0</v>
      </c>
      <c t="str" s="23" r="J5">
        <f ref="J5:J14" t="shared" si="2">CEILING(I5*H5*(1+$C5))</f>
        <v>24</v>
      </c>
      <c t="str" s="24" r="K5">
        <f ref="K5:K9" t="shared" si="3">J5*B5</f>
        <v>$1,320.00</v>
      </c>
      <c s="21" r="L5">
        <v>2.0</v>
      </c>
      <c s="21" r="M5">
        <v>6.0</v>
      </c>
      <c t="str" s="21" r="N5">
        <f ref="N5:N14" t="shared" si="4">CEILING(M5*L5*(1+$C5))</f>
        <v>18</v>
      </c>
      <c t="str" s="21" r="O5">
        <f ref="O5:O9" t="shared" si="5">N5*B5</f>
        <v>$990.00</v>
      </c>
    </row>
    <row r="6">
      <c t="s" s="8" r="A6">
        <v>36</v>
      </c>
      <c s="19" r="B6">
        <v>6.97</v>
      </c>
      <c s="20" r="C6">
        <v>0.2</v>
      </c>
      <c s="21" r="D6">
        <v>64.0</v>
      </c>
      <c s="21" r="E6">
        <v>8.0</v>
      </c>
      <c t="str" s="21" r="F6">
        <f ref="F6:F9" t="shared" si="6">CEILING(E6*D6*(1+C6))</f>
        <v>615</v>
      </c>
      <c t="str" s="22" r="G6">
        <f t="shared" si="1"/>
        <v>$4,286.55</v>
      </c>
      <c s="23" r="H6">
        <v>32.0</v>
      </c>
      <c s="23" r="I6">
        <v>8.0</v>
      </c>
      <c t="str" s="23" r="J6">
        <f t="shared" si="2"/>
        <v>308</v>
      </c>
      <c t="str" s="24" r="K6">
        <f t="shared" si="3"/>
        <v>$2,146.76</v>
      </c>
      <c s="21" r="L6">
        <v>32.0</v>
      </c>
      <c s="21" r="M6">
        <v>6.0</v>
      </c>
      <c t="str" s="21" r="N6">
        <f t="shared" si="4"/>
        <v>231</v>
      </c>
      <c t="str" s="21" r="O6">
        <f t="shared" si="5"/>
        <v>$1,610.07</v>
      </c>
    </row>
    <row r="7">
      <c t="s" s="8" r="A7">
        <v>37</v>
      </c>
      <c s="19" r="B7">
        <v>33.33</v>
      </c>
      <c s="20" r="C7">
        <v>0.5</v>
      </c>
      <c s="21" r="D7">
        <v>4.0</v>
      </c>
      <c s="21" r="E7">
        <v>8.0</v>
      </c>
      <c t="str" s="21" r="F7">
        <f t="shared" si="6"/>
        <v>48</v>
      </c>
      <c t="str" s="22" r="G7">
        <f t="shared" si="1"/>
        <v>$1,599.84</v>
      </c>
      <c s="23" r="H7">
        <v>2.0</v>
      </c>
      <c s="23" r="I7">
        <v>8.0</v>
      </c>
      <c t="str" s="23" r="J7">
        <f t="shared" si="2"/>
        <v>24</v>
      </c>
      <c t="str" s="24" r="K7">
        <f t="shared" si="3"/>
        <v>$799.92</v>
      </c>
      <c s="21" r="L7">
        <v>2.0</v>
      </c>
      <c s="21" r="M7">
        <v>6.0</v>
      </c>
      <c t="str" s="21" r="N7">
        <f t="shared" si="4"/>
        <v>18</v>
      </c>
      <c t="str" s="21" r="O7">
        <f t="shared" si="5"/>
        <v>$599.94</v>
      </c>
    </row>
    <row r="8">
      <c t="s" s="8" r="A8">
        <v>38</v>
      </c>
      <c t="str" s="13" r="B8">
        <f>(757.94 / 32)</f>
        <v>$23.69</v>
      </c>
      <c s="20" r="C8">
        <v>0.0</v>
      </c>
      <c s="21" r="D8">
        <v>0.0</v>
      </c>
      <c s="21" r="E8">
        <v>8.0</v>
      </c>
      <c t="str" s="21" r="F8">
        <f t="shared" si="6"/>
        <v>0</v>
      </c>
      <c t="str" s="22" r="G8">
        <f t="shared" si="1"/>
        <v>$0.00</v>
      </c>
      <c s="23" r="H8">
        <v>0.0</v>
      </c>
      <c s="23" r="I8">
        <v>8.0</v>
      </c>
      <c t="str" s="23" r="J8">
        <f t="shared" si="2"/>
        <v>0</v>
      </c>
      <c t="str" s="24" r="K8">
        <f t="shared" si="3"/>
        <v>$0.00</v>
      </c>
      <c s="21" r="L8">
        <v>0.0</v>
      </c>
      <c s="21" r="M8">
        <v>6.0</v>
      </c>
      <c t="str" s="21" r="N8">
        <f t="shared" si="4"/>
        <v>0</v>
      </c>
      <c t="str" s="21" r="O8">
        <f t="shared" si="5"/>
        <v>$0.00</v>
      </c>
    </row>
    <row r="9">
      <c t="s" s="8" r="A9">
        <v>39</v>
      </c>
      <c s="19" r="B9">
        <v>30.0</v>
      </c>
      <c s="20" r="C9">
        <v>0.2</v>
      </c>
      <c s="21" r="D9">
        <v>4.0</v>
      </c>
      <c s="21" r="E9">
        <v>8.0</v>
      </c>
      <c t="str" s="21" r="F9">
        <f t="shared" si="6"/>
        <v>39</v>
      </c>
      <c t="str" s="22" r="G9">
        <f t="shared" si="1"/>
        <v>$1,170.00</v>
      </c>
      <c s="23" r="H9">
        <v>2.0</v>
      </c>
      <c s="23" r="I9">
        <v>8.0</v>
      </c>
      <c t="str" s="23" r="J9">
        <f t="shared" si="2"/>
        <v>20</v>
      </c>
      <c t="str" s="24" r="K9">
        <f t="shared" si="3"/>
        <v>$600.00</v>
      </c>
      <c s="21" r="L9">
        <v>2.0</v>
      </c>
      <c s="21" r="M9">
        <v>6.0</v>
      </c>
      <c t="str" s="21" r="N9">
        <f t="shared" si="4"/>
        <v>15</v>
      </c>
      <c t="str" s="21" r="O9">
        <f t="shared" si="5"/>
        <v>$450.00</v>
      </c>
    </row>
    <row r="10">
      <c s="13" r="B10"/>
      <c s="16" r="C10"/>
      <c s="21" r="D10"/>
      <c s="21" r="E10"/>
      <c s="21" r="F10"/>
      <c s="22" r="G10"/>
      <c s="23" r="H10"/>
      <c s="23" r="I10"/>
      <c t="str" s="23" r="J10">
        <f t="shared" si="2"/>
        <v>0</v>
      </c>
      <c s="24" r="K10"/>
      <c s="21" r="L10"/>
      <c s="21" r="M10"/>
      <c t="str" s="21" r="N10">
        <f t="shared" si="4"/>
        <v>0</v>
      </c>
      <c s="21" r="O10"/>
    </row>
    <row r="11">
      <c t="s" s="5" r="A11">
        <v>40</v>
      </c>
      <c s="13" r="B11"/>
      <c s="16" r="C11"/>
      <c s="21" r="D11"/>
      <c s="21" r="E11"/>
      <c s="21" r="F11"/>
      <c s="22" r="G11"/>
      <c s="23" r="H11"/>
      <c s="23" r="I11"/>
      <c t="str" s="23" r="J11">
        <f t="shared" si="2"/>
        <v>0</v>
      </c>
      <c s="24" r="K11"/>
      <c s="21" r="L11"/>
      <c s="21" r="M11"/>
      <c t="str" s="21" r="N11">
        <f t="shared" si="4"/>
        <v>0</v>
      </c>
      <c s="21" r="O11"/>
    </row>
    <row r="12">
      <c t="s" s="8" r="A12">
        <v>41</v>
      </c>
      <c s="19" r="B12">
        <v>1.35</v>
      </c>
      <c s="20" r="C12">
        <v>0.2</v>
      </c>
      <c s="21" r="D12">
        <v>64.0</v>
      </c>
      <c s="21" r="E12">
        <v>8.0</v>
      </c>
      <c t="str" s="21" r="F12">
        <f ref="F12:F14" t="shared" si="7">CEILING(E12*D12*(1+C12))</f>
        <v>615</v>
      </c>
      <c t="str" s="22" r="G12">
        <f ref="G12:G14" t="shared" si="8">F12*B12</f>
        <v>$830.25</v>
      </c>
      <c s="23" r="H12">
        <v>32.0</v>
      </c>
      <c s="23" r="I12">
        <v>8.0</v>
      </c>
      <c t="str" s="23" r="J12">
        <f t="shared" si="2"/>
        <v>308</v>
      </c>
      <c t="str" s="24" r="K12">
        <f ref="K12:K14" t="shared" si="9">J12*B12</f>
        <v>$415.80</v>
      </c>
      <c s="21" r="L12">
        <v>32.0</v>
      </c>
      <c s="21" r="M12">
        <v>6.0</v>
      </c>
      <c t="str" s="21" r="N12">
        <f t="shared" si="4"/>
        <v>231</v>
      </c>
      <c t="str" s="21" r="O12">
        <f ref="O12:O14" t="shared" si="10">N12*B12</f>
        <v>$311.85</v>
      </c>
    </row>
    <row r="13">
      <c t="s" s="8" r="A13">
        <v>42</v>
      </c>
      <c t="str" s="13" r="B13">
        <f>(1108.69 / 512)</f>
        <v>$2.17</v>
      </c>
      <c s="20" r="C13">
        <v>0.0</v>
      </c>
      <c s="21" r="D13">
        <v>0.0</v>
      </c>
      <c s="21" r="E13">
        <v>8.0</v>
      </c>
      <c t="str" s="21" r="F13">
        <f t="shared" si="7"/>
        <v>0</v>
      </c>
      <c t="str" s="22" r="G13">
        <f t="shared" si="8"/>
        <v>$0.00</v>
      </c>
      <c s="23" r="H13">
        <v>0.0</v>
      </c>
      <c s="23" r="I13">
        <v>8.0</v>
      </c>
      <c t="str" s="23" r="J13">
        <f t="shared" si="2"/>
        <v>0</v>
      </c>
      <c t="str" s="24" r="K13">
        <f t="shared" si="9"/>
        <v>$0.00</v>
      </c>
      <c s="21" r="L13">
        <v>0.0</v>
      </c>
      <c s="21" r="M13">
        <v>6.0</v>
      </c>
      <c t="str" s="21" r="N13">
        <f t="shared" si="4"/>
        <v>0</v>
      </c>
      <c t="str" s="21" r="O13">
        <f t="shared" si="10"/>
        <v>$0.00</v>
      </c>
    </row>
    <row r="14">
      <c t="s" s="8" r="A14">
        <v>43</v>
      </c>
      <c s="19" r="B14">
        <v>1.6</v>
      </c>
      <c s="20" r="C14">
        <v>0.2</v>
      </c>
      <c s="21" r="D14">
        <v>64.0</v>
      </c>
      <c s="21" r="E14">
        <v>8.0</v>
      </c>
      <c t="str" s="21" r="F14">
        <f t="shared" si="7"/>
        <v>615</v>
      </c>
      <c t="str" s="22" r="G14">
        <f t="shared" si="8"/>
        <v>$984.00</v>
      </c>
      <c s="23" r="H14">
        <v>32.0</v>
      </c>
      <c s="23" r="I14">
        <v>8.0</v>
      </c>
      <c t="str" s="23" r="J14">
        <f t="shared" si="2"/>
        <v>308</v>
      </c>
      <c t="str" s="24" r="K14">
        <f t="shared" si="9"/>
        <v>$492.80</v>
      </c>
      <c s="21" r="L14">
        <v>32.0</v>
      </c>
      <c s="21" r="M14">
        <v>6.0</v>
      </c>
      <c t="str" s="21" r="N14">
        <f t="shared" si="4"/>
        <v>231</v>
      </c>
      <c t="str" s="21" r="O14">
        <f t="shared" si="10"/>
        <v>$369.60</v>
      </c>
    </row>
    <row r="15">
      <c s="13" r="B15"/>
      <c s="16" r="C15"/>
      <c s="21" r="D15"/>
      <c s="21" r="E15"/>
      <c s="21" r="F15"/>
      <c s="22" r="G15"/>
      <c s="23" r="H15"/>
      <c s="23" r="I15"/>
      <c s="23" r="J15"/>
      <c s="24" r="K15"/>
      <c s="21" r="L15"/>
      <c s="21" r="M15"/>
      <c s="21" r="N15"/>
      <c s="21" r="O15"/>
    </row>
    <row r="16">
      <c t="s" s="5" r="A16">
        <v>44</v>
      </c>
      <c s="13" r="B16"/>
      <c s="16" r="C16"/>
      <c s="21" r="D16"/>
      <c s="21" r="E16"/>
      <c s="21" r="F16"/>
      <c s="22" r="G16"/>
      <c s="23" r="H16"/>
      <c s="23" r="I16"/>
      <c s="23" r="J16"/>
      <c s="24" r="K16"/>
      <c s="21" r="L16"/>
      <c s="21" r="M16"/>
      <c s="21" r="N16"/>
      <c s="21" r="O16"/>
    </row>
    <row r="17">
      <c t="s" s="8" r="A17">
        <v>45</v>
      </c>
      <c s="19" r="B17">
        <v>33.33</v>
      </c>
      <c s="20" r="C17">
        <v>0.2</v>
      </c>
      <c s="21" r="D17">
        <v>1.0</v>
      </c>
      <c s="21" r="E17">
        <v>8.0</v>
      </c>
      <c t="str" s="21" r="F17">
        <f ref="F17:F19" t="shared" si="11">CEILING(E17*D17*(1+C17))</f>
        <v>10</v>
      </c>
      <c t="str" s="22" r="G17">
        <f ref="G17:G19" t="shared" si="12">F17*B17</f>
        <v>$333.30</v>
      </c>
      <c s="23" r="H17">
        <v>1.0</v>
      </c>
      <c s="23" r="I17">
        <v>8.0</v>
      </c>
      <c t="str" s="23" r="J17">
        <f ref="J17:J19" t="shared" si="13">CEILING(I17*H17*(1+$C17))</f>
        <v>10</v>
      </c>
      <c t="str" s="24" r="K17">
        <f ref="K17:K19" t="shared" si="14">J17*B17</f>
        <v>$333.30</v>
      </c>
      <c s="21" r="L17">
        <v>1.0</v>
      </c>
      <c s="21" r="M17">
        <v>6.0</v>
      </c>
      <c t="str" s="21" r="N17">
        <f ref="N17:N19" t="shared" si="15">CEILING(M17*L17*(1+$C17))</f>
        <v>8</v>
      </c>
      <c t="str" s="21" r="O17">
        <f ref="O17:O19" t="shared" si="16">N17*B17</f>
        <v>$266.64</v>
      </c>
    </row>
    <row r="18">
      <c t="s" s="8" r="A18">
        <v>46</v>
      </c>
      <c s="19" r="B18">
        <v>20.0</v>
      </c>
      <c s="20" r="C18">
        <v>0.0</v>
      </c>
      <c s="21" r="D18">
        <v>0.0</v>
      </c>
      <c s="21" r="E18">
        <v>8.0</v>
      </c>
      <c t="str" s="21" r="F18">
        <f t="shared" si="11"/>
        <v>0</v>
      </c>
      <c t="str" s="22" r="G18">
        <f t="shared" si="12"/>
        <v>$0.00</v>
      </c>
      <c s="23" r="H18">
        <v>0.0</v>
      </c>
      <c s="23" r="I18">
        <v>8.0</v>
      </c>
      <c t="str" s="23" r="J18">
        <f t="shared" si="13"/>
        <v>0</v>
      </c>
      <c t="str" s="24" r="K18">
        <f t="shared" si="14"/>
        <v>$0.00</v>
      </c>
      <c s="21" r="L18">
        <v>0.0</v>
      </c>
      <c s="21" r="M18">
        <v>6.0</v>
      </c>
      <c t="str" s="21" r="N18">
        <f t="shared" si="15"/>
        <v>0</v>
      </c>
      <c t="str" s="21" r="O18">
        <f t="shared" si="16"/>
        <v>$0.00</v>
      </c>
    </row>
    <row r="19">
      <c t="s" s="8" r="A19">
        <v>47</v>
      </c>
      <c s="19" r="B19">
        <v>8.2</v>
      </c>
      <c s="20" r="C19">
        <v>0.2</v>
      </c>
      <c s="21" r="D19">
        <v>1.0</v>
      </c>
      <c s="21" r="E19">
        <v>8.0</v>
      </c>
      <c t="str" s="21" r="F19">
        <f t="shared" si="11"/>
        <v>10</v>
      </c>
      <c t="str" s="22" r="G19">
        <f t="shared" si="12"/>
        <v>$82.00</v>
      </c>
      <c s="23" r="H19">
        <v>1.0</v>
      </c>
      <c s="23" r="I19">
        <v>8.0</v>
      </c>
      <c t="str" s="23" r="J19">
        <f t="shared" si="13"/>
        <v>10</v>
      </c>
      <c t="str" s="24" r="K19">
        <f t="shared" si="14"/>
        <v>$82.00</v>
      </c>
      <c s="21" r="L19">
        <v>1.0</v>
      </c>
      <c s="21" r="M19">
        <v>6.0</v>
      </c>
      <c t="str" s="21" r="N19">
        <f t="shared" si="15"/>
        <v>8</v>
      </c>
      <c t="str" s="21" r="O19">
        <f t="shared" si="16"/>
        <v>$65.60</v>
      </c>
    </row>
    <row r="20">
      <c s="13" r="B20"/>
      <c s="16" r="C20"/>
      <c s="21" r="D20"/>
      <c s="21" r="E20"/>
      <c s="21" r="F20"/>
      <c s="22" r="G20"/>
      <c s="23" r="H20"/>
      <c s="23" r="I20"/>
      <c s="23" r="J20"/>
      <c s="24" r="K20"/>
      <c s="21" r="L20"/>
      <c s="21" r="M20"/>
      <c s="21" r="N20"/>
      <c s="21" r="O20"/>
    </row>
    <row r="21">
      <c t="s" s="5" r="A21">
        <v>48</v>
      </c>
      <c s="13" r="B21"/>
      <c s="16" r="C21"/>
      <c s="21" r="D21"/>
      <c s="21" r="E21"/>
      <c s="21" r="F21"/>
      <c s="22" r="G21"/>
      <c s="23" r="H21"/>
      <c s="23" r="I21"/>
      <c s="23" r="J21"/>
      <c s="24" r="K21"/>
      <c s="21" r="L21"/>
      <c s="21" r="M21"/>
      <c s="21" r="N21"/>
      <c s="21" r="O21"/>
    </row>
    <row r="22">
      <c t="s" s="8" r="A22">
        <v>49</v>
      </c>
      <c s="19" r="B22">
        <v>100.0</v>
      </c>
      <c s="20" r="C22">
        <v>0.2</v>
      </c>
      <c s="21" r="D22">
        <v>1.0</v>
      </c>
      <c s="21" r="E22">
        <v>8.0</v>
      </c>
      <c t="str" s="21" r="F22">
        <f ref="F22:F23" t="shared" si="17">CEILING(E22*D22*(1+C22))</f>
        <v>10</v>
      </c>
      <c t="str" s="22" r="G22">
        <f ref="G22:G23" t="shared" si="18">F22*B22</f>
        <v>$1,000.00</v>
      </c>
      <c s="23" r="H22">
        <v>1.0</v>
      </c>
      <c s="23" r="I22">
        <v>8.0</v>
      </c>
      <c t="str" s="23" r="J22">
        <f ref="J22:J23" t="shared" si="19">CEILING(I22*H22*(1+$C22))</f>
        <v>10</v>
      </c>
      <c t="str" s="24" r="K22">
        <f ref="K22:K23" t="shared" si="20">J22*B22</f>
        <v>$1,000.00</v>
      </c>
      <c s="21" r="L22">
        <v>1.0</v>
      </c>
      <c s="21" r="M22">
        <v>6.0</v>
      </c>
      <c t="str" s="21" r="N22">
        <f ref="N22:N23" t="shared" si="21">CEILING(M22*L22*(1+$C22))</f>
        <v>8</v>
      </c>
      <c t="str" s="21" r="O22">
        <f ref="O22:O23" t="shared" si="22">N22*B22</f>
        <v>$800.00</v>
      </c>
    </row>
    <row r="23">
      <c t="s" s="8" r="A23">
        <v>50</v>
      </c>
      <c s="19" r="B23">
        <v>55.0</v>
      </c>
      <c s="20" r="C23">
        <v>0.2</v>
      </c>
      <c s="21" r="D23">
        <v>1.0</v>
      </c>
      <c s="21" r="E23">
        <v>8.0</v>
      </c>
      <c t="str" s="21" r="F23">
        <f t="shared" si="17"/>
        <v>10</v>
      </c>
      <c t="str" s="22" r="G23">
        <f t="shared" si="18"/>
        <v>$550.00</v>
      </c>
      <c s="23" r="H23">
        <v>1.0</v>
      </c>
      <c s="23" r="I23">
        <v>8.0</v>
      </c>
      <c t="str" s="23" r="J23">
        <f t="shared" si="19"/>
        <v>10</v>
      </c>
      <c t="str" s="24" r="K23">
        <f t="shared" si="20"/>
        <v>$550.00</v>
      </c>
      <c s="21" r="L23">
        <v>1.0</v>
      </c>
      <c s="21" r="M23">
        <v>6.0</v>
      </c>
      <c t="str" s="21" r="N23">
        <f t="shared" si="21"/>
        <v>8</v>
      </c>
      <c t="str" s="21" r="O23">
        <f t="shared" si="22"/>
        <v>$440.00</v>
      </c>
    </row>
    <row r="24">
      <c s="8" r="A24"/>
      <c s="19" r="B24"/>
      <c s="20" r="C24"/>
      <c s="21" r="D24"/>
      <c s="21" r="E24"/>
      <c s="21" r="F24"/>
      <c s="22" r="G24"/>
      <c s="23" r="H24"/>
      <c s="23" r="I24"/>
      <c s="23" r="J24"/>
      <c s="24" r="K24"/>
      <c s="21" r="L24"/>
      <c s="21" r="M24"/>
      <c s="21" r="N24"/>
      <c s="21" r="O24"/>
    </row>
    <row r="25">
      <c t="s" s="5" r="A25">
        <v>51</v>
      </c>
      <c s="13" r="B25"/>
      <c s="16" r="C25"/>
      <c s="21" r="D25"/>
      <c s="21" r="E25"/>
      <c s="21" r="F25"/>
      <c s="22" r="G25"/>
      <c s="23" r="H25"/>
      <c s="23" r="I25"/>
      <c s="23" r="J25"/>
      <c s="24" r="K25"/>
      <c s="21" r="L25"/>
      <c s="21" r="M25"/>
      <c s="21" r="N25"/>
      <c s="21" r="O25"/>
    </row>
    <row r="26">
      <c t="s" s="8" r="A26">
        <v>52</v>
      </c>
      <c s="19" r="B26">
        <v>11.28</v>
      </c>
      <c s="20" r="C26">
        <v>0.05</v>
      </c>
      <c s="21" r="D26">
        <v>2.0</v>
      </c>
      <c s="21" r="E26">
        <v>8.0</v>
      </c>
      <c t="str" s="21" r="F26">
        <f ref="F26:F27" t="shared" si="23">CEILING(E26*D26*(1+C26))</f>
        <v>17</v>
      </c>
      <c t="str" s="22" r="G26">
        <f ref="G26:G27" t="shared" si="24">F26*B26</f>
        <v>$191.76</v>
      </c>
      <c s="23" r="H26">
        <v>2.0</v>
      </c>
      <c s="23" r="I26">
        <v>8.0</v>
      </c>
      <c t="str" s="23" r="J26">
        <f ref="J26:J27" t="shared" si="25">CEILING(I26*H26*(1+$C26))</f>
        <v>17</v>
      </c>
      <c t="str" s="24" r="K26">
        <f ref="K26:K27" t="shared" si="26">J26*B26</f>
        <v>$191.76</v>
      </c>
      <c s="21" r="L26">
        <v>2.0</v>
      </c>
      <c s="21" r="M26">
        <v>6.0</v>
      </c>
      <c t="str" s="21" r="N26">
        <f ref="N26:N27" t="shared" si="27">CEILING(M26*L26*(1+$C26))</f>
        <v>13</v>
      </c>
      <c t="str" s="21" r="O26">
        <f ref="O26:O27" t="shared" si="28">N26*B26</f>
        <v>$146.64</v>
      </c>
    </row>
    <row r="27">
      <c t="s" s="8" r="A27">
        <v>53</v>
      </c>
      <c s="19" r="B27">
        <v>0.75</v>
      </c>
      <c s="20" r="C27">
        <v>0.05</v>
      </c>
      <c s="21" r="D27">
        <v>64.0</v>
      </c>
      <c s="21" r="E27">
        <v>8.0</v>
      </c>
      <c t="str" s="21" r="F27">
        <f t="shared" si="23"/>
        <v>538</v>
      </c>
      <c t="str" s="22" r="G27">
        <f t="shared" si="24"/>
        <v>$403.50</v>
      </c>
      <c s="23" r="H27">
        <v>32.0</v>
      </c>
      <c s="23" r="I27">
        <v>8.0</v>
      </c>
      <c t="str" s="23" r="J27">
        <f t="shared" si="25"/>
        <v>269</v>
      </c>
      <c t="str" s="24" r="K27">
        <f t="shared" si="26"/>
        <v>$201.75</v>
      </c>
      <c s="21" r="L27">
        <v>32.0</v>
      </c>
      <c s="21" r="M27">
        <v>6.0</v>
      </c>
      <c t="str" s="21" r="N27">
        <f t="shared" si="27"/>
        <v>202</v>
      </c>
      <c t="str" s="21" r="O27">
        <f t="shared" si="28"/>
        <v>$151.50</v>
      </c>
    </row>
    <row r="28">
      <c s="13" r="B28"/>
      <c s="16" r="C28"/>
      <c s="21" r="D28"/>
      <c s="21" r="E28"/>
      <c s="21" r="F28"/>
      <c s="22" r="G28"/>
      <c s="23" r="H28"/>
      <c s="23" r="I28"/>
      <c s="23" r="J28"/>
      <c s="24" r="K28"/>
      <c s="21" r="L28"/>
      <c s="21" r="M28"/>
      <c s="21" r="N28"/>
      <c s="21" r="O28"/>
    </row>
    <row r="29">
      <c t="s" s="5" r="A29">
        <v>54</v>
      </c>
      <c s="13" r="B29"/>
      <c s="16" r="C29"/>
      <c s="21" r="D29"/>
      <c s="21" r="E29"/>
      <c s="21" r="F29"/>
      <c s="22" r="G29"/>
      <c s="23" r="H29"/>
      <c s="23" r="I29"/>
      <c s="23" r="J29"/>
      <c s="24" r="K29"/>
      <c s="21" r="L29"/>
      <c s="21" r="M29"/>
      <c s="21" r="N29"/>
      <c s="21" r="O29"/>
    </row>
    <row r="30">
      <c t="s" s="8" r="A30">
        <v>55</v>
      </c>
      <c s="19" r="B30">
        <v>100.0</v>
      </c>
      <c s="20" r="C30">
        <v>0.1</v>
      </c>
      <c s="21" r="D30">
        <v>2.0</v>
      </c>
      <c s="21" r="E30">
        <v>8.0</v>
      </c>
      <c t="str" s="21" r="F30">
        <f ref="F30:F31" t="shared" si="29">CEILING(E30*D30*(1+C30))</f>
        <v>18</v>
      </c>
      <c t="str" s="22" r="G30">
        <f ref="G30:G31" t="shared" si="30">F30*B30</f>
        <v>$1,800.00</v>
      </c>
      <c s="23" r="H30">
        <v>2.0</v>
      </c>
      <c s="23" r="I30">
        <v>8.0</v>
      </c>
      <c t="str" s="23" r="J30">
        <f ref="J30:J31" t="shared" si="31">CEILING(I30*H30*(1+$C30))</f>
        <v>18</v>
      </c>
      <c t="str" s="24" r="K30">
        <f ref="K30:K31" t="shared" si="32">J30*B30</f>
        <v>$1,800.00</v>
      </c>
      <c s="21" r="L30">
        <v>2.0</v>
      </c>
      <c s="21" r="M30">
        <v>6.0</v>
      </c>
      <c t="str" s="21" r="N30">
        <f ref="N30:N31" t="shared" si="33">CEILING(M30*L30*(1+$C30))</f>
        <v>14</v>
      </c>
      <c t="str" s="21" r="O30">
        <f ref="O30:O31" t="shared" si="34">N30*B30</f>
        <v>$1,400.00</v>
      </c>
    </row>
    <row r="31">
      <c t="s" s="8" r="A31">
        <v>56</v>
      </c>
      <c s="19" r="B31">
        <v>50.0</v>
      </c>
      <c s="20" r="C31">
        <v>0.1</v>
      </c>
      <c s="21" r="D31">
        <v>1.0</v>
      </c>
      <c s="21" r="E31">
        <v>8.0</v>
      </c>
      <c t="str" s="21" r="F31">
        <f t="shared" si="29"/>
        <v>9</v>
      </c>
      <c t="str" s="22" r="G31">
        <f t="shared" si="30"/>
        <v>$450.00</v>
      </c>
      <c s="23" r="H31">
        <v>1.0</v>
      </c>
      <c s="23" r="I31">
        <v>8.0</v>
      </c>
      <c t="str" s="23" r="J31">
        <f t="shared" si="31"/>
        <v>9</v>
      </c>
      <c t="str" s="24" r="K31">
        <f t="shared" si="32"/>
        <v>$450.00</v>
      </c>
      <c s="21" r="L31">
        <v>1.0</v>
      </c>
      <c s="21" r="M31">
        <v>6.0</v>
      </c>
      <c t="str" s="21" r="N31">
        <f t="shared" si="33"/>
        <v>7</v>
      </c>
      <c t="str" s="21" r="O31">
        <f t="shared" si="34"/>
        <v>$350.00</v>
      </c>
    </row>
    <row r="32">
      <c s="5" r="A32"/>
      <c s="13" r="B32"/>
      <c s="16" r="C32"/>
      <c s="21" r="D32"/>
      <c s="21" r="E32"/>
      <c s="21" r="F32"/>
      <c s="22" r="G32"/>
      <c s="23" r="H32"/>
      <c s="23" r="I32"/>
      <c s="23" r="J32"/>
      <c s="24" r="K32"/>
      <c s="21" r="L32"/>
      <c s="21" r="M32"/>
      <c s="21" r="N32"/>
      <c s="21" r="O32"/>
    </row>
    <row r="33">
      <c t="s" s="5" r="A33">
        <v>57</v>
      </c>
      <c s="13" r="B33"/>
      <c s="16" r="C33"/>
      <c s="21" r="D33"/>
      <c s="21" r="E33"/>
      <c s="21" r="F33"/>
      <c s="22" r="G33"/>
      <c s="23" r="H33"/>
      <c s="23" r="I33"/>
      <c s="23" r="J33"/>
      <c s="24" r="K33"/>
      <c s="21" r="L33"/>
      <c s="21" r="M33"/>
      <c s="21" r="N33"/>
      <c s="21" r="O33"/>
    </row>
    <row r="34">
      <c t="s" s="8" r="A34">
        <v>58</v>
      </c>
      <c s="19" r="B34">
        <v>10.0</v>
      </c>
      <c s="20" r="C34">
        <v>0.0</v>
      </c>
      <c s="21" r="D34">
        <v>1.0</v>
      </c>
      <c s="21" r="E34">
        <v>8.0</v>
      </c>
      <c t="str" s="21" r="F34">
        <f ref="F34:F37" t="shared" si="35">CEILING(E34*D34*(1+C34))</f>
        <v>8</v>
      </c>
      <c t="str" s="22" r="G34">
        <f ref="G34:G37" t="shared" si="36">F34*B34</f>
        <v>$80.00</v>
      </c>
      <c s="23" r="H34">
        <v>1.0</v>
      </c>
      <c s="23" r="I34">
        <v>8.0</v>
      </c>
      <c t="str" s="23" r="J34">
        <f ref="J34:J37" t="shared" si="37">CEILING(I34*H34*(1+$C34))</f>
        <v>8</v>
      </c>
      <c t="str" s="24" r="K34">
        <f ref="K34:K37" t="shared" si="38">J34*B34</f>
        <v>$80.00</v>
      </c>
      <c s="21" r="L34">
        <v>1.0</v>
      </c>
      <c s="21" r="M34">
        <v>6.0</v>
      </c>
      <c t="str" s="21" r="N34">
        <f ref="N34:N37" t="shared" si="39">CEILING(M34*L34*(1+$C34))</f>
        <v>6</v>
      </c>
      <c t="str" s="21" r="O34">
        <f ref="O34:O37" t="shared" si="40">N34*B34</f>
        <v>$60.00</v>
      </c>
    </row>
    <row r="35">
      <c t="s" s="8" r="A35">
        <v>59</v>
      </c>
      <c s="19" r="B35">
        <v>20.0</v>
      </c>
      <c s="20" r="C35">
        <v>0.0</v>
      </c>
      <c s="21" r="D35">
        <v>1.0</v>
      </c>
      <c s="21" r="E35">
        <v>8.0</v>
      </c>
      <c t="str" s="21" r="F35">
        <f t="shared" si="35"/>
        <v>8</v>
      </c>
      <c t="str" s="22" r="G35">
        <f t="shared" si="36"/>
        <v>$160.00</v>
      </c>
      <c s="23" r="H35">
        <v>1.0</v>
      </c>
      <c s="23" r="I35">
        <v>8.0</v>
      </c>
      <c t="str" s="23" r="J35">
        <f t="shared" si="37"/>
        <v>8</v>
      </c>
      <c t="str" s="24" r="K35">
        <f t="shared" si="38"/>
        <v>$160.00</v>
      </c>
      <c s="21" r="L35">
        <v>1.0</v>
      </c>
      <c s="21" r="M35">
        <v>6.0</v>
      </c>
      <c t="str" s="21" r="N35">
        <f t="shared" si="39"/>
        <v>6</v>
      </c>
      <c t="str" s="21" r="O35">
        <f t="shared" si="40"/>
        <v>$120.00</v>
      </c>
    </row>
    <row r="36">
      <c t="s" s="8" r="A36">
        <v>60</v>
      </c>
      <c s="19" r="B36">
        <v>20.0</v>
      </c>
      <c s="20" r="C36">
        <v>0.0</v>
      </c>
      <c s="21" r="D36">
        <v>1.0</v>
      </c>
      <c s="21" r="E36">
        <v>8.0</v>
      </c>
      <c t="str" s="21" r="F36">
        <f t="shared" si="35"/>
        <v>8</v>
      </c>
      <c t="str" s="22" r="G36">
        <f t="shared" si="36"/>
        <v>$160.00</v>
      </c>
      <c s="23" r="H36">
        <v>1.0</v>
      </c>
      <c s="23" r="I36">
        <v>8.0</v>
      </c>
      <c t="str" s="23" r="J36">
        <f t="shared" si="37"/>
        <v>8</v>
      </c>
      <c t="str" s="24" r="K36">
        <f t="shared" si="38"/>
        <v>$160.00</v>
      </c>
      <c s="21" r="L36">
        <v>1.0</v>
      </c>
      <c s="21" r="M36">
        <v>6.0</v>
      </c>
      <c t="str" s="21" r="N36">
        <f t="shared" si="39"/>
        <v>6</v>
      </c>
      <c t="str" s="21" r="O36">
        <f t="shared" si="40"/>
        <v>$120.00</v>
      </c>
    </row>
    <row r="37">
      <c t="s" s="8" r="A37">
        <v>61</v>
      </c>
      <c s="19" r="B37">
        <v>50.0</v>
      </c>
      <c s="20" r="C37">
        <v>0.1</v>
      </c>
      <c s="21" r="D37">
        <v>1.0</v>
      </c>
      <c s="21" r="E37">
        <v>8.0</v>
      </c>
      <c t="str" s="21" r="F37">
        <f t="shared" si="35"/>
        <v>9</v>
      </c>
      <c t="str" s="22" r="G37">
        <f t="shared" si="36"/>
        <v>$450.00</v>
      </c>
      <c s="23" r="H37">
        <v>1.0</v>
      </c>
      <c s="23" r="I37">
        <v>8.0</v>
      </c>
      <c t="str" s="23" r="J37">
        <f t="shared" si="37"/>
        <v>9</v>
      </c>
      <c t="str" s="24" r="K37">
        <f t="shared" si="38"/>
        <v>$450.00</v>
      </c>
      <c s="21" r="L37">
        <v>1.0</v>
      </c>
      <c s="21" r="M37">
        <v>6.0</v>
      </c>
      <c t="str" s="21" r="N37">
        <f t="shared" si="39"/>
        <v>7</v>
      </c>
      <c t="str" s="21" r="O37">
        <f t="shared" si="40"/>
        <v>$350.00</v>
      </c>
    </row>
    <row r="38">
      <c s="13" r="B38"/>
      <c s="16" r="C38"/>
      <c s="17" r="D38"/>
      <c s="17" r="E38"/>
      <c s="17" r="F38"/>
      <c s="17" r="G38"/>
      <c s="18" r="H38"/>
      <c s="18" r="I38"/>
      <c s="18" r="J38"/>
      <c s="18" r="K38"/>
      <c s="17" r="L38"/>
      <c s="21" r="M38"/>
      <c s="17" r="N38"/>
      <c s="17" r="O38"/>
    </row>
    <row r="39">
      <c t="s" s="5" r="A39">
        <v>62</v>
      </c>
      <c s="13" r="B39"/>
      <c s="16" r="C39"/>
      <c s="25" r="D39"/>
      <c s="25" r="E39"/>
      <c s="25" r="F39"/>
      <c t="str" s="26" r="G39">
        <f>SUM(G4:G38)</f>
        <v>$17,171.20</v>
      </c>
      <c s="27" r="H39"/>
      <c s="27" r="I39"/>
      <c s="27" r="J39"/>
      <c t="str" s="27" r="K39">
        <f>SUM(K4:K38)</f>
        <v>$11,234.09</v>
      </c>
      <c s="25" r="L39"/>
      <c s="25" r="M39"/>
      <c s="25" r="N39"/>
      <c t="str" s="26" r="O39">
        <f>SUM(O4:O38)</f>
        <v>$8,601.84</v>
      </c>
    </row>
    <row r="40">
      <c t="s" s="8" r="A40">
        <v>63</v>
      </c>
      <c s="19" r="B40">
        <v>200.0</v>
      </c>
      <c s="20" r="C40"/>
      <c s="17" r="D40"/>
      <c s="17" r="E40"/>
      <c s="17" r="F40"/>
      <c s="17" r="G40"/>
      <c s="18" r="H40"/>
      <c s="18" r="I40"/>
      <c s="18" r="J40"/>
      <c s="18" r="K40"/>
      <c s="17" r="L40"/>
      <c s="17" r="M40"/>
      <c s="17" r="N40"/>
      <c s="17" r="O40"/>
    </row>
    <row r="41">
      <c t="s" s="8" r="A41">
        <v>64</v>
      </c>
      <c s="19" r="B41">
        <v>500.0</v>
      </c>
      <c s="20" r="C41"/>
      <c s="17" r="D41"/>
      <c s="17" r="E41"/>
      <c s="17" r="F41"/>
      <c s="17" r="G41"/>
      <c s="18" r="H41"/>
      <c s="18" r="I41"/>
      <c s="18" r="J41"/>
      <c s="18" r="K41"/>
      <c s="17" r="L41"/>
      <c s="17" r="M41"/>
      <c s="17" r="N41"/>
      <c s="17" r="O41"/>
    </row>
    <row r="42">
      <c t="s" s="8" r="A42">
        <v>65</v>
      </c>
      <c s="19" r="B42">
        <v>150.0</v>
      </c>
      <c s="20" r="C42"/>
      <c s="17" r="D42"/>
      <c s="17" r="E42"/>
      <c s="17" r="F42"/>
      <c s="17" r="G42"/>
      <c s="18" r="H42"/>
      <c s="18" r="I42"/>
      <c s="18" r="J42"/>
      <c s="18" r="K42"/>
      <c s="17" r="L42"/>
      <c s="17" r="M42"/>
      <c s="17" r="N42"/>
      <c s="17" r="O42"/>
    </row>
    <row r="43">
      <c t="s" s="8" r="A43">
        <v>66</v>
      </c>
      <c s="28" r="B43">
        <v>750.0</v>
      </c>
      <c s="29" r="C43"/>
      <c s="17" r="D43"/>
      <c s="17" r="E43"/>
      <c s="17" r="F43"/>
      <c s="17" r="G43"/>
      <c s="18" r="H43"/>
      <c s="18" r="I43"/>
      <c s="18" r="J43"/>
      <c s="18" r="K43"/>
      <c s="17" r="L43"/>
      <c s="17" r="M43"/>
      <c s="17" r="N43"/>
      <c s="17" r="O43"/>
    </row>
    <row r="44">
      <c t="str" s="30" r="B44">
        <f>SUM(B40:B43)</f>
        <v>$1,600.00</v>
      </c>
      <c s="31" r="C44"/>
      <c s="25" r="D44"/>
      <c s="25" r="E44"/>
      <c t="s" s="32" r="F44">
        <v>67</v>
      </c>
      <c t="str" s="33" r="G44">
        <f>G39+B44</f>
        <v>$18,771.20</v>
      </c>
      <c s="34" r="H44"/>
      <c s="34" r="I44"/>
      <c t="s" s="35" r="J44">
        <v>68</v>
      </c>
      <c t="str" s="36" r="K44">
        <f>K39+B44</f>
        <v>$12,834.09</v>
      </c>
      <c s="25" r="L44"/>
      <c s="25" r="M44"/>
      <c t="s" s="32" r="N44">
        <v>69</v>
      </c>
      <c t="str" s="33" r="O44">
        <f>O39+B44</f>
        <v>$10,201.84</v>
      </c>
    </row>
  </sheetData>
  <mergeCells count="3">
    <mergeCell ref="D2:G2"/>
    <mergeCell ref="H2:K2"/>
    <mergeCell ref="L2:O2"/>
  </mergeCells>
  <drawing r:id="rId1"/>
</worksheet>
</file>