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planuk-my.sharepoint.com/personal/nigel_bevan_kaplanuk_onmicrosoft_com/Documents/Documents/_StuffWork/_CourseWare/_LogicalChoice/SQL_DataAnalytics/Code/SQL-for-Data-Analytics-master/Lesson01/Solutions/"/>
    </mc:Choice>
  </mc:AlternateContent>
  <xr:revisionPtr revIDLastSave="0" documentId="8_{238672EA-3097-47A0-8CF7-21492FE8655A}" xr6:coauthVersionLast="36" xr6:coauthVersionMax="36" xr10:uidLastSave="{00000000-0000-0000-0000-000000000000}"/>
  <bookViews>
    <workbookView xWindow="0" yWindow="0" windowWidth="21580" windowHeight="7750" activeTab="1" xr2:uid="{B666753B-416C-46EE-A1F6-1F3ED7CCDDC6}"/>
  </bookViews>
  <sheets>
    <sheet name="1. Scatterplot" sheetId="2" r:id="rId1"/>
    <sheet name="2. Pearson Calculations" sheetId="1" r:id="rId2"/>
  </sheets>
  <definedNames>
    <definedName name="ExternalData_1" localSheetId="0" hidden="1">'1. Scatterplot'!$A$1:$B$11</definedName>
    <definedName name="ExternalData_1" localSheetId="1" hidden="1">'2. Pearson Calculations'!$A$1:$B$11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5" i="1"/>
  <c r="G12" i="1"/>
  <c r="F12" i="1"/>
  <c r="D12" i="1"/>
  <c r="G2" i="1"/>
  <c r="G3" i="1"/>
  <c r="G4" i="1"/>
  <c r="G5" i="1"/>
  <c r="G6" i="1"/>
  <c r="G7" i="1"/>
  <c r="G8" i="1"/>
  <c r="G9" i="1"/>
  <c r="G10" i="1"/>
  <c r="G11" i="1"/>
  <c r="B12" i="1"/>
  <c r="E5" i="1" s="1"/>
  <c r="F5" i="1" s="1"/>
  <c r="A12" i="1"/>
  <c r="C2" i="1" s="1"/>
  <c r="D2" i="1" s="1"/>
  <c r="B12" i="2"/>
  <c r="A12" i="2"/>
  <c r="D18" i="1"/>
  <c r="D16" i="1"/>
  <c r="E7" i="1" l="1"/>
  <c r="F7" i="1" s="1"/>
  <c r="E8" i="1"/>
  <c r="F8" i="1" s="1"/>
  <c r="E6" i="1"/>
  <c r="F6" i="1" s="1"/>
  <c r="E4" i="1"/>
  <c r="F4" i="1" s="1"/>
  <c r="E11" i="1"/>
  <c r="F11" i="1" s="1"/>
  <c r="E3" i="1"/>
  <c r="F3" i="1" s="1"/>
  <c r="E10" i="1"/>
  <c r="F10" i="1" s="1"/>
  <c r="E2" i="1"/>
  <c r="F2" i="1" s="1"/>
  <c r="E9" i="1"/>
  <c r="F9" i="1" s="1"/>
  <c r="C7" i="1"/>
  <c r="D7" i="1" s="1"/>
  <c r="C9" i="1"/>
  <c r="D9" i="1" s="1"/>
  <c r="C8" i="1"/>
  <c r="D8" i="1" s="1"/>
  <c r="C6" i="1"/>
  <c r="D6" i="1" s="1"/>
  <c r="C5" i="1"/>
  <c r="D5" i="1" s="1"/>
  <c r="C3" i="1"/>
  <c r="D3" i="1" s="1"/>
  <c r="C4" i="1"/>
  <c r="D4" i="1" s="1"/>
  <c r="C11" i="1"/>
  <c r="D11" i="1" s="1"/>
  <c r="C10" i="1"/>
  <c r="D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AD4A6-161A-476C-B62A-22ED576732CA}" keepAlive="1" name="Query - Hours_v_Sales" description="Connection to the 'Hours_v_Sales' query in the workbook." type="5" refreshedVersion="6" background="1" saveData="1">
    <dbPr connection="Provider=Microsoft.Mashup.OleDb.1;Data Source=$Workbook$;Location=Hours_v_Sales;Extended Properties=&quot;&quot;" command="SELECT * FROM [Hours_v_Sales]"/>
  </connection>
  <connection id="2" xr16:uid="{0395F601-CF69-49A8-8F4B-EB52EC081616}" keepAlive="1" name="Query - Hours_v_Sales (2)" description="Connection to the 'Hours_v_Sales (2)' query in the workbook." type="5" refreshedVersion="6" background="1" saveData="1">
    <dbPr connection="Provider=Microsoft.Mashup.OleDb.1;Data Source=$Workbook$;Location=&quot;Hours_v_Sales (2)&quot;;Extended Properties=&quot;&quot;" command="SELECT * FROM [Hours_v_Sales (2)]"/>
  </connection>
</connections>
</file>

<file path=xl/sharedStrings.xml><?xml version="1.0" encoding="utf-8"?>
<sst xmlns="http://schemas.openxmlformats.org/spreadsheetml/2006/main" count="9" uniqueCount="7">
  <si>
    <t>Hours Worked Per Week</t>
  </si>
  <si>
    <t>Sales Per Week ($)</t>
  </si>
  <si>
    <t>x - mean(x)</t>
  </si>
  <si>
    <t>(x - mean(x))^2</t>
  </si>
  <si>
    <t>y - mean(y)</t>
  </si>
  <si>
    <t>(y - mean(y) ^ 2</t>
  </si>
  <si>
    <t>[ x - mean(x) ] [ y - mean(y)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</si>
</sst>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1" applyNumberFormat="1" applyFont="1"/>
    <xf numFmtId="2" fontId="0" fillId="0" borderId="0" xfId="2" applyNumberFormat="1" applyFont="1"/>
    <xf numFmtId="43" fontId="0" fillId="0" borderId="0" xfId="0" applyNumberFormat="1"/>
    <xf numFmtId="0" fontId="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'1. Scatterplot'!$B$1</c:f>
              <c:strCache>
                <c:ptCount val="1"/>
                <c:pt idx="0">
                  <c:v> Sales Per Week ($)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Scatterplot'!$A$2:$A$11</c:f>
              <c:numCache>
                <c:formatCode>General</c:formatCode>
                <c:ptCount val="10"/>
                <c:pt idx="0">
                  <c:v>40</c:v>
                </c:pt>
                <c:pt idx="1">
                  <c:v>56</c:v>
                </c:pt>
                <c:pt idx="2">
                  <c:v>50</c:v>
                </c:pt>
                <c:pt idx="3">
                  <c:v>82</c:v>
                </c:pt>
                <c:pt idx="4">
                  <c:v>41</c:v>
                </c:pt>
                <c:pt idx="5">
                  <c:v>51</c:v>
                </c:pt>
                <c:pt idx="6">
                  <c:v>45</c:v>
                </c:pt>
                <c:pt idx="7">
                  <c:v>90</c:v>
                </c:pt>
                <c:pt idx="8">
                  <c:v>47</c:v>
                </c:pt>
                <c:pt idx="9">
                  <c:v>72</c:v>
                </c:pt>
              </c:numCache>
            </c:numRef>
          </c:xVal>
          <c:yVal>
            <c:numRef>
              <c:f>'1. Scatterplot'!$B$2:$B$11</c:f>
              <c:numCache>
                <c:formatCode>_(* #,##0.00_);_(* \(#,##0.00\);_(* "-"??_);_(@_)</c:formatCode>
                <c:ptCount val="10"/>
                <c:pt idx="0">
                  <c:v>179480.58</c:v>
                </c:pt>
                <c:pt idx="1">
                  <c:v>2495037.73</c:v>
                </c:pt>
                <c:pt idx="2">
                  <c:v>2285369.5099999998</c:v>
                </c:pt>
                <c:pt idx="3">
                  <c:v>2367896.33</c:v>
                </c:pt>
                <c:pt idx="4">
                  <c:v>1309745.1599999999</c:v>
                </c:pt>
                <c:pt idx="5">
                  <c:v>623013.68999999994</c:v>
                </c:pt>
                <c:pt idx="6">
                  <c:v>2989943.37</c:v>
                </c:pt>
                <c:pt idx="7">
                  <c:v>1970316.24</c:v>
                </c:pt>
                <c:pt idx="8">
                  <c:v>1845840.39</c:v>
                </c:pt>
                <c:pt idx="9">
                  <c:v>2553231.33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44E4-AA9E-E99DB2E2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77520"/>
        <c:axId val="136164224"/>
      </c:scatterChart>
      <c:valAx>
        <c:axId val="56697752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Hours Worked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224"/>
        <c:crosses val="autoZero"/>
        <c:crossBetween val="midCat"/>
      </c:valAx>
      <c:valAx>
        <c:axId val="1361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</a:t>
                </a:r>
                <a:r>
                  <a:rPr lang="en-GB" sz="1600" baseline="0"/>
                  <a:t> Per Week ($)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0</xdr:row>
      <xdr:rowOff>161924</xdr:rowOff>
    </xdr:from>
    <xdr:to>
      <xdr:col>11</xdr:col>
      <xdr:colOff>533400</xdr:colOff>
      <xdr:row>18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44AD5-8EF6-4548-9BB4-5B2BAF03D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5D8F13-C635-4899-B51B-F77779F6A596}" autoFormatId="16" applyNumberFormats="0" applyBorderFormats="0" applyFontFormats="0" applyPatternFormats="0" applyAlignmentFormats="0" applyWidthHeightFormats="0">
  <queryTableRefresh nextId="3">
    <queryTableFields count="2">
      <queryTableField id="1" name="Hours Worked Per Week" tableColumnId="1"/>
      <queryTableField id="2" name="Sales Per Week ($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098A4F-65D2-4865-BB67-483EE16E8374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Hours Worked Per Week" tableColumnId="1"/>
      <queryTableField id="2" name="Sales Per Week ($)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97ACB-9857-4ED5-B2EE-D39C2B48DD13}" name="Hours_v_Sales" displayName="Hours_v_Sales" ref="A1:B12" tableType="queryTable" totalsRowCount="1">
  <autoFilter ref="A1:B11" xr:uid="{91982C41-912C-4E9F-9413-0EE61647BB52}"/>
  <tableColumns count="2">
    <tableColumn id="1" xr3:uid="{8D5EA87F-71B0-43E1-902D-2D6EF0CA1623}" uniqueName="1" name="Hours Worked Per Week" totalsRowFunction="average" queryTableFieldId="1"/>
    <tableColumn id="2" xr3:uid="{1104C789-3CF5-496D-B718-7974EB8114EA}" uniqueName="2" name="Sales Per Week ($)" totalsRowFunction="average" queryTableFieldId="2" dataCellStyle="Comma" totalsRow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A37F4F-6238-43C1-B14B-7EE1B052A76D}" name="Hours_v_Sales3" displayName="Hours_v_Sales3" ref="A1:G12" tableType="queryTable" totalsRowCount="1">
  <autoFilter ref="A1:G11" xr:uid="{7B27D2F1-3AE8-4577-A139-789643F2F1EA}"/>
  <tableColumns count="7">
    <tableColumn id="1" xr3:uid="{EDD3434E-EA3E-4D2D-8019-5A7B36BFB8CB}" uniqueName="1" name="Hours Worked Per Week" totalsRowFunction="average" queryTableFieldId="1"/>
    <tableColumn id="2" xr3:uid="{9DCA23B9-1D64-492D-98ED-EAB0F34F7F1A}" uniqueName="2" name="Sales Per Week ($)" totalsRowFunction="average" queryTableFieldId="2" totalsRowDxfId="0" dataCellStyle="Comma" totalsRowCellStyle="Comma"/>
    <tableColumn id="3" xr3:uid="{2A748774-8C6E-4891-9895-528F026F1083}" uniqueName="3" name="x - mean(x)" queryTableFieldId="3" dataCellStyle="Comma">
      <calculatedColumnFormula>Hours_v_Sales3[[#This Row],[Hours Worked Per Week]]-Hours_v_Sales3[[#Totals],[Hours Worked Per Week]]</calculatedColumnFormula>
    </tableColumn>
    <tableColumn id="4" xr3:uid="{894925F0-EBD6-4EED-B415-5AD5C0894683}" uniqueName="4" name="(x - mean(x))^2" totalsRowFunction="sum" queryTableFieldId="4" dataCellStyle="Comma">
      <calculatedColumnFormula>POWER(Hours_v_Sales3[[#This Row],[x - mean(x)]],2)</calculatedColumnFormula>
    </tableColumn>
    <tableColumn id="5" xr3:uid="{94219810-2F1D-431D-8B36-E06B2C0A7E78}" uniqueName="5" name="y - mean(y)" queryTableFieldId="5" dataCellStyle="Comma">
      <calculatedColumnFormula>Hours_v_Sales3[[#This Row],[Sales Per Week ($)]]-Hours_v_Sales3[[#Totals],[Sales Per Week ($)]]</calculatedColumnFormula>
    </tableColumn>
    <tableColumn id="6" xr3:uid="{CA42182F-498B-4D77-B05D-B390A51AF93C}" uniqueName="6" name="(y - mean(y) ^ 2" totalsRowFunction="sum" queryTableFieldId="6" dataCellStyle="Comma">
      <calculatedColumnFormula>POWER(Hours_v_Sales3[[#This Row],[y - mean(y)]],2)</calculatedColumnFormula>
    </tableColumn>
    <tableColumn id="7" xr3:uid="{26F38F5F-7611-4528-8401-B87345D67E4A}" uniqueName="7" name="[ x - mean(x) ] [ y - mean(y) ]" totalsRowFunction="sum" queryTableFieldId="7" dataCellStyle="Comma">
      <calculatedColumnFormula>Hours_v_Sales3[[#This Row],[x - mean(x)]]*Hours_v_Sales3[[#This Row],[y - mean(y)]]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8D29-1531-4BA6-AD9A-63B6507D3968}">
  <dimension ref="A1:B12"/>
  <sheetViews>
    <sheetView zoomScale="130" zoomScaleNormal="130" workbookViewId="0">
      <selection sqref="A1:B12"/>
    </sheetView>
  </sheetViews>
  <sheetFormatPr defaultRowHeight="18.5" x14ac:dyDescent="0.45"/>
  <cols>
    <col min="1" max="1" width="23.0703125" bestFit="1" customWidth="1"/>
    <col min="2" max="2" width="17.92578125" bestFit="1" customWidth="1"/>
  </cols>
  <sheetData>
    <row r="1" spans="1:2" x14ac:dyDescent="0.45">
      <c r="A1" t="s">
        <v>0</v>
      </c>
      <c r="B1" s="1" t="s">
        <v>1</v>
      </c>
    </row>
    <row r="2" spans="1:2" x14ac:dyDescent="0.45">
      <c r="A2">
        <v>40</v>
      </c>
      <c r="B2" s="1">
        <v>179480.58</v>
      </c>
    </row>
    <row r="3" spans="1:2" x14ac:dyDescent="0.45">
      <c r="A3">
        <v>56</v>
      </c>
      <c r="B3" s="1">
        <v>2495037.73</v>
      </c>
    </row>
    <row r="4" spans="1:2" x14ac:dyDescent="0.45">
      <c r="A4">
        <v>50</v>
      </c>
      <c r="B4" s="1">
        <v>2285369.5099999998</v>
      </c>
    </row>
    <row r="5" spans="1:2" x14ac:dyDescent="0.45">
      <c r="A5">
        <v>82</v>
      </c>
      <c r="B5" s="1">
        <v>2367896.33</v>
      </c>
    </row>
    <row r="6" spans="1:2" x14ac:dyDescent="0.45">
      <c r="A6">
        <v>41</v>
      </c>
      <c r="B6" s="1">
        <v>1309745.1599999999</v>
      </c>
    </row>
    <row r="7" spans="1:2" x14ac:dyDescent="0.45">
      <c r="A7">
        <v>51</v>
      </c>
      <c r="B7" s="1">
        <v>623013.68999999994</v>
      </c>
    </row>
    <row r="8" spans="1:2" x14ac:dyDescent="0.45">
      <c r="A8">
        <v>45</v>
      </c>
      <c r="B8" s="1">
        <v>2989943.37</v>
      </c>
    </row>
    <row r="9" spans="1:2" x14ac:dyDescent="0.45">
      <c r="A9">
        <v>90</v>
      </c>
      <c r="B9" s="1">
        <v>1970316.24</v>
      </c>
    </row>
    <row r="10" spans="1:2" x14ac:dyDescent="0.45">
      <c r="A10">
        <v>47</v>
      </c>
      <c r="B10" s="1">
        <v>1845840.39</v>
      </c>
    </row>
    <row r="11" spans="1:2" x14ac:dyDescent="0.45">
      <c r="A11">
        <v>72</v>
      </c>
      <c r="B11" s="1">
        <v>2553231.33</v>
      </c>
    </row>
    <row r="12" spans="1:2" x14ac:dyDescent="0.45">
      <c r="A12">
        <f>SUBTOTAL(101,Hours_v_Sales[Hours Worked Per Week])</f>
        <v>57.4</v>
      </c>
      <c r="B12" s="1">
        <f>SUBTOTAL(101,Hours_v_Sales[Sales Per Week ($)])</f>
        <v>1861987.4330000002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7876-F171-492E-9EE5-EB9CF92FBE8B}">
  <dimension ref="A1:I19"/>
  <sheetViews>
    <sheetView tabSelected="1" workbookViewId="0">
      <selection activeCell="D19" sqref="D19"/>
    </sheetView>
  </sheetViews>
  <sheetFormatPr defaultRowHeight="18.5" x14ac:dyDescent="0.45"/>
  <cols>
    <col min="1" max="1" width="23.0703125" bestFit="1" customWidth="1"/>
    <col min="2" max="2" width="19.28515625" bestFit="1" customWidth="1"/>
    <col min="4" max="4" width="15.28515625" bestFit="1" customWidth="1"/>
    <col min="5" max="5" width="12.5703125" bestFit="1" customWidth="1"/>
    <col min="6" max="6" width="19.7109375" bestFit="1" customWidth="1"/>
    <col min="7" max="7" width="25.35546875" bestFit="1" customWidth="1"/>
  </cols>
  <sheetData>
    <row r="1" spans="1:9" x14ac:dyDescent="0.4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9" x14ac:dyDescent="0.45">
      <c r="A2">
        <v>40</v>
      </c>
      <c r="B2" s="1">
        <v>179480.58</v>
      </c>
      <c r="C2" s="1">
        <f>Hours_v_Sales3[[#This Row],[Hours Worked Per Week]]-Hours_v_Sales3[[#Totals],[Hours Worked Per Week]]</f>
        <v>-17.399999999999999</v>
      </c>
      <c r="D2" s="1">
        <f>POWER(Hours_v_Sales3[[#This Row],[x - mean(x)]],2)</f>
        <v>302.75999999999993</v>
      </c>
      <c r="E2" s="1">
        <f>Hours_v_Sales3[[#This Row],[Sales Per Week ($)]]-Hours_v_Sales3[[#Totals],[Sales Per Week ($)]]</f>
        <v>-1682506.8530000001</v>
      </c>
      <c r="F2" s="1">
        <f>POWER(Hours_v_Sales3[[#This Row],[y - mean(y)]],2)</f>
        <v>2830829310391.9639</v>
      </c>
      <c r="G2" s="1">
        <f>Hours_v_Sales3[[#This Row],[x - mean(x)]]*Hours_v_Sales3[[#This Row],[y - mean(y)]]</f>
        <v>29275619.242199998</v>
      </c>
    </row>
    <row r="3" spans="1:9" x14ac:dyDescent="0.45">
      <c r="A3">
        <v>56</v>
      </c>
      <c r="B3" s="1">
        <v>2495037.73</v>
      </c>
      <c r="C3" s="1">
        <f>Hours_v_Sales3[[#This Row],[Hours Worked Per Week]]-Hours_v_Sales3[[#Totals],[Hours Worked Per Week]]</f>
        <v>-1.3999999999999986</v>
      </c>
      <c r="D3" s="1">
        <f>POWER(Hours_v_Sales3[[#This Row],[x - mean(x)]],2)</f>
        <v>1.959999999999996</v>
      </c>
      <c r="E3" s="1">
        <f>Hours_v_Sales3[[#This Row],[Sales Per Week ($)]]-Hours_v_Sales3[[#Totals],[Sales Per Week ($)]]</f>
        <v>633050.29699999979</v>
      </c>
      <c r="F3" s="1">
        <f>POWER(Hours_v_Sales3[[#This Row],[y - mean(y)]],2)</f>
        <v>400752678531.78796</v>
      </c>
      <c r="G3" s="1">
        <f>Hours_v_Sales3[[#This Row],[x - mean(x)]]*Hours_v_Sales3[[#This Row],[y - mean(y)]]</f>
        <v>-886270.41579999879</v>
      </c>
      <c r="I3" s="3"/>
    </row>
    <row r="4" spans="1:9" x14ac:dyDescent="0.45">
      <c r="A4">
        <v>50</v>
      </c>
      <c r="B4" s="1">
        <v>2285369.5099999998</v>
      </c>
      <c r="C4" s="1">
        <f>Hours_v_Sales3[[#This Row],[Hours Worked Per Week]]-Hours_v_Sales3[[#Totals],[Hours Worked Per Week]]</f>
        <v>-7.3999999999999986</v>
      </c>
      <c r="D4" s="1">
        <f>POWER(Hours_v_Sales3[[#This Row],[x - mean(x)]],2)</f>
        <v>54.759999999999977</v>
      </c>
      <c r="E4" s="1">
        <f>Hours_v_Sales3[[#This Row],[Sales Per Week ($)]]-Hours_v_Sales3[[#Totals],[Sales Per Week ($)]]</f>
        <v>423382.07699999958</v>
      </c>
      <c r="F4" s="1">
        <f>POWER(Hours_v_Sales3[[#This Row],[y - mean(y)]],2)</f>
        <v>179252383124.83359</v>
      </c>
      <c r="G4" s="1">
        <f>Hours_v_Sales3[[#This Row],[x - mean(x)]]*Hours_v_Sales3[[#This Row],[y - mean(y)]]</f>
        <v>-3133027.3697999963</v>
      </c>
    </row>
    <row r="5" spans="1:9" x14ac:dyDescent="0.45">
      <c r="A5">
        <v>82</v>
      </c>
      <c r="B5" s="1">
        <v>2367896.33</v>
      </c>
      <c r="C5" s="1">
        <f>Hours_v_Sales3[[#This Row],[Hours Worked Per Week]]-Hours_v_Sales3[[#Totals],[Hours Worked Per Week]]</f>
        <v>24.6</v>
      </c>
      <c r="D5" s="1">
        <f>POWER(Hours_v_Sales3[[#This Row],[x - mean(x)]],2)</f>
        <v>605.16000000000008</v>
      </c>
      <c r="E5" s="1">
        <f>Hours_v_Sales3[[#This Row],[Sales Per Week ($)]]-Hours_v_Sales3[[#Totals],[Sales Per Week ($)]]</f>
        <v>505908.89699999988</v>
      </c>
      <c r="F5" s="1">
        <f>POWER(Hours_v_Sales3[[#This Row],[y - mean(y)]],2)</f>
        <v>255943812063.7565</v>
      </c>
      <c r="G5" s="1">
        <f>Hours_v_Sales3[[#This Row],[x - mean(x)]]*Hours_v_Sales3[[#This Row],[y - mean(y)]]</f>
        <v>12445358.866199998</v>
      </c>
    </row>
    <row r="6" spans="1:9" x14ac:dyDescent="0.45">
      <c r="A6">
        <v>41</v>
      </c>
      <c r="B6" s="1">
        <v>1309745.1599999999</v>
      </c>
      <c r="C6" s="1">
        <f>Hours_v_Sales3[[#This Row],[Hours Worked Per Week]]-Hours_v_Sales3[[#Totals],[Hours Worked Per Week]]</f>
        <v>-16.399999999999999</v>
      </c>
      <c r="D6" s="1">
        <f>POWER(Hours_v_Sales3[[#This Row],[x - mean(x)]],2)</f>
        <v>268.95999999999998</v>
      </c>
      <c r="E6" s="1">
        <f>Hours_v_Sales3[[#This Row],[Sales Per Week ($)]]-Hours_v_Sales3[[#Totals],[Sales Per Week ($)]]</f>
        <v>-552242.27300000028</v>
      </c>
      <c r="F6" s="1">
        <f>POWER(Hours_v_Sales3[[#This Row],[y - mean(y)]],2)</f>
        <v>304971528088.20685</v>
      </c>
      <c r="G6" s="1">
        <f>Hours_v_Sales3[[#This Row],[x - mean(x)]]*Hours_v_Sales3[[#This Row],[y - mean(y)]]</f>
        <v>9056773.2772000041</v>
      </c>
    </row>
    <row r="7" spans="1:9" x14ac:dyDescent="0.45">
      <c r="A7">
        <v>51</v>
      </c>
      <c r="B7" s="1">
        <v>623013.68999999994</v>
      </c>
      <c r="C7" s="1">
        <f>Hours_v_Sales3[[#This Row],[Hours Worked Per Week]]-Hours_v_Sales3[[#Totals],[Hours Worked Per Week]]</f>
        <v>-6.3999999999999986</v>
      </c>
      <c r="D7" s="1">
        <f>POWER(Hours_v_Sales3[[#This Row],[x - mean(x)]],2)</f>
        <v>40.95999999999998</v>
      </c>
      <c r="E7" s="1">
        <f>Hours_v_Sales3[[#This Row],[Sales Per Week ($)]]-Hours_v_Sales3[[#Totals],[Sales Per Week ($)]]</f>
        <v>-1238973.7430000002</v>
      </c>
      <c r="F7" s="1">
        <f>POWER(Hours_v_Sales3[[#This Row],[y - mean(y)]],2)</f>
        <v>1535055935843.4307</v>
      </c>
      <c r="G7" s="1">
        <f>Hours_v_Sales3[[#This Row],[x - mean(x)]]*Hours_v_Sales3[[#This Row],[y - mean(y)]]</f>
        <v>7929431.9551999997</v>
      </c>
    </row>
    <row r="8" spans="1:9" x14ac:dyDescent="0.45">
      <c r="A8">
        <v>45</v>
      </c>
      <c r="B8" s="1">
        <v>2989943.37</v>
      </c>
      <c r="C8" s="1">
        <f>Hours_v_Sales3[[#This Row],[Hours Worked Per Week]]-Hours_v_Sales3[[#Totals],[Hours Worked Per Week]]</f>
        <v>-12.399999999999999</v>
      </c>
      <c r="D8" s="1">
        <f>POWER(Hours_v_Sales3[[#This Row],[x - mean(x)]],2)</f>
        <v>153.75999999999996</v>
      </c>
      <c r="E8" s="1">
        <f>Hours_v_Sales3[[#This Row],[Sales Per Week ($)]]-Hours_v_Sales3[[#Totals],[Sales Per Week ($)]]</f>
        <v>1127955.9369999999</v>
      </c>
      <c r="F8" s="1">
        <f>POWER(Hours_v_Sales3[[#This Row],[y - mean(y)]],2)</f>
        <v>1272284595813.5479</v>
      </c>
      <c r="G8" s="1">
        <f>Hours_v_Sales3[[#This Row],[x - mean(x)]]*Hours_v_Sales3[[#This Row],[y - mean(y)]]</f>
        <v>-13986653.618799997</v>
      </c>
    </row>
    <row r="9" spans="1:9" x14ac:dyDescent="0.45">
      <c r="A9">
        <v>90</v>
      </c>
      <c r="B9" s="1">
        <v>1970316.24</v>
      </c>
      <c r="C9" s="1">
        <f>Hours_v_Sales3[[#This Row],[Hours Worked Per Week]]-Hours_v_Sales3[[#Totals],[Hours Worked Per Week]]</f>
        <v>32.6</v>
      </c>
      <c r="D9" s="1">
        <f>POWER(Hours_v_Sales3[[#This Row],[x - mean(x)]],2)</f>
        <v>1062.76</v>
      </c>
      <c r="E9" s="1">
        <f>Hours_v_Sales3[[#This Row],[Sales Per Week ($)]]-Hours_v_Sales3[[#Totals],[Sales Per Week ($)]]</f>
        <v>108328.8069999998</v>
      </c>
      <c r="F9" s="1">
        <f>POWER(Hours_v_Sales3[[#This Row],[y - mean(y)]],2)</f>
        <v>11735130426.043205</v>
      </c>
      <c r="G9" s="1">
        <f>Hours_v_Sales3[[#This Row],[x - mean(x)]]*Hours_v_Sales3[[#This Row],[y - mean(y)]]</f>
        <v>3531519.1081999936</v>
      </c>
    </row>
    <row r="10" spans="1:9" x14ac:dyDescent="0.45">
      <c r="A10">
        <v>47</v>
      </c>
      <c r="B10" s="1">
        <v>1845840.39</v>
      </c>
      <c r="C10" s="1">
        <f>Hours_v_Sales3[[#This Row],[Hours Worked Per Week]]-Hours_v_Sales3[[#Totals],[Hours Worked Per Week]]</f>
        <v>-10.399999999999999</v>
      </c>
      <c r="D10" s="1">
        <f>POWER(Hours_v_Sales3[[#This Row],[x - mean(x)]],2)</f>
        <v>108.15999999999997</v>
      </c>
      <c r="E10" s="1">
        <f>Hours_v_Sales3[[#This Row],[Sales Per Week ($)]]-Hours_v_Sales3[[#Totals],[Sales Per Week ($)]]</f>
        <v>-16147.043000000296</v>
      </c>
      <c r="F10" s="1">
        <f>POWER(Hours_v_Sales3[[#This Row],[y - mean(y)]],2)</f>
        <v>260726997.64385855</v>
      </c>
      <c r="G10" s="1">
        <f>Hours_v_Sales3[[#This Row],[x - mean(x)]]*Hours_v_Sales3[[#This Row],[y - mean(y)]]</f>
        <v>167929.24720000307</v>
      </c>
    </row>
    <row r="11" spans="1:9" x14ac:dyDescent="0.45">
      <c r="A11">
        <v>72</v>
      </c>
      <c r="B11" s="1">
        <v>2553231.33</v>
      </c>
      <c r="C11" s="1">
        <f>Hours_v_Sales3[[#This Row],[Hours Worked Per Week]]-Hours_v_Sales3[[#Totals],[Hours Worked Per Week]]</f>
        <v>14.600000000000001</v>
      </c>
      <c r="D11" s="1">
        <f>POWER(Hours_v_Sales3[[#This Row],[x - mean(x)]],2)</f>
        <v>213.16000000000005</v>
      </c>
      <c r="E11" s="1">
        <f>Hours_v_Sales3[[#This Row],[Sales Per Week ($)]]-Hours_v_Sales3[[#Totals],[Sales Per Week ($)]]</f>
        <v>691243.89699999988</v>
      </c>
      <c r="F11" s="1">
        <f>POWER(Hours_v_Sales3[[#This Row],[y - mean(y)]],2)</f>
        <v>477818125139.74646</v>
      </c>
      <c r="G11" s="1">
        <f>Hours_v_Sales3[[#This Row],[x - mean(x)]]*Hours_v_Sales3[[#This Row],[y - mean(y)]]</f>
        <v>10092160.896199999</v>
      </c>
    </row>
    <row r="12" spans="1:9" x14ac:dyDescent="0.45">
      <c r="A12">
        <f>SUBTOTAL(101,Hours_v_Sales3[Hours Worked Per Week])</f>
        <v>57.4</v>
      </c>
      <c r="B12" s="1">
        <f>SUBTOTAL(101,Hours_v_Sales3[Sales Per Week ($)])</f>
        <v>1861987.4330000002</v>
      </c>
      <c r="D12" s="4">
        <f>SUBTOTAL(109,Hours_v_Sales3[(x - mean(x))^2])</f>
        <v>2812.3999999999996</v>
      </c>
      <c r="F12" s="4">
        <f>SUBTOTAL(109,Hours_v_Sales3[(y - mean(y) ^ 2])</f>
        <v>7268904226420.96</v>
      </c>
      <c r="G12" s="4">
        <f>SUBTOTAL(109,Hours_v_Sales3['[ x - mean(x) '] '[ y - mean(y) ']])</f>
        <v>54492841.188000008</v>
      </c>
    </row>
    <row r="15" spans="1:9" x14ac:dyDescent="0.45">
      <c r="D15" s="5">
        <f>Hours_v_Sales3[[#Totals],['[ x - mean(x) '] '[ y - mean(y) ']]]/ (SQRT(Hours_v_Sales3[[#Totals],[(x - mean(x))^2]]) * SQRT(Hours_v_Sales3[[#Totals],[(y - mean(y) ^ 2]]))</f>
        <v>0.38112411952833408</v>
      </c>
    </row>
    <row r="16" spans="1:9" x14ac:dyDescent="0.45">
      <c r="D16" t="str">
        <f ca="1">_xlfn.FORMULATEXT(D15)</f>
        <v>=Hours_v_Sales3[[#Totals],['[ x - mean(x) '] '[ y - mean(y) ']]]/ (SQRT(Hours_v_Sales3[[#Totals],[(x - mean(x))^2]]) * SQRT(Hours_v_Sales3[[#Totals],[(y - mean(y) ^ 2]]))</v>
      </c>
    </row>
    <row r="18" spans="4:4" x14ac:dyDescent="0.45">
      <c r="D18" t="str">
        <f ca="1">_xlfn.FORMULATEXT(D19)</f>
        <v>=PEARSON(Hours_v_Sales3[Hours Worked Per Week],Hours_v_Sales3[Sales Per Week ($)])</v>
      </c>
    </row>
    <row r="19" spans="4:4" x14ac:dyDescent="0.45">
      <c r="D19">
        <f>PEARSON(Hours_v_Sales3[Hours Worked Per Week],Hours_v_Sales3[Sales Per Week ($)])</f>
        <v>0.38112411952833414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F F g 2 V T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B R Y N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W D Z V n 0 Q L v o 8 B A A C Y B A A A E w A c A E Z v c m 1 1 b G F z L 1 N l Y 3 R p b 2 4 x L m 0 g o h g A K K A U A A A A A A A A A A A A A A A A A A A A A A A A A A A A 7 V L B T u M w E L 1 X 6 j 9 Y h k M i O V G L W A 6 s c m D T R S A q K E p X P e B V Z N J p a + H Y y O N E q q r + + 0 5 I W U D i w A e Q S + L 3 Z s b z X h 5 C F b S z r O j f 4 5 / D w X C A G + V h y a 5 c 4 7 F s y 0 I Z Q J Y x A 2 E 4 Y P Q U R F R A S I 5 t O n F V U 4 M N 0 a U 2 k O b O B j p g x P N z + Q f B o 7 z 9 B a 2 y 8 s 7 C x O s W W M J u 1 L M h 5 L U T Z V m E Z r V a O P 8 k y 7 y 7 F R a 0 g S y n b q 0 r Z f K N 0 x X I 4 n 5 a T l R Q F 1 a Z b d A V y t w t X + B k 5 X z S U c l / L q k V B v B y C o j O j s a y c K b p J K L 8 o C u t s O W x e J i A 0 b W m j o w L L l h O 1 b X F 7 E S w 3 7 Z y S 2 3 X 2 d m P 0 W g s 2 H 3 j A h R h a y B 7 + 0 x v n Y W / s e g N O u I z 7 2 r i y E R Q S 3 K B k 1 t z 9 U i F B + a A R 7 2 X g j 0 c 8 A t j C p K s P G b B N + 9 H 5 h t l 1 z R x v n 2 G t 3 F z r y y S / L r f u C M x + u R + s d v x F + G s s 5 m I G X i 2 A H g i s d c 2 n J 2 m X e t e s B 3 v / / c r z 6 L j m G o C s c w 2 9 S P 4 / T 4 e D r T 9 d K / 3 + T n i H x M U n c T 8 O 0 b f M f p K j P 4 B U E s B A i 0 A F A A C A A g A F F g 2 V T Y 4 + A q o A A A A + Q A A A B I A A A A A A A A A A A A A A A A A A A A A A E N v b m Z p Z y 9 Q Y W N r Y W d l L n h t b F B L A Q I t A B Q A A g A I A B R Y N l U P y u m r p A A A A O k A A A A T A A A A A A A A A A A A A A A A A P Q A A A B b Q 2 9 u d G V u d F 9 U e X B l c 1 0 u e G 1 s U E s B A i 0 A F A A C A A g A F F g 2 V Z 9 E C 7 6 P A Q A A m A Q A A B M A A A A A A A A A A A A A A A A A 5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E A A A A A A A A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J z X 3 Z f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y c 1 9 2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y V D A 5 O j U 0 O j I 4 L j E w N z k 4 O T l a I i A v P j x F b n R y e S B U e X B l P S J G a W x s Q 2 9 s d W 1 u V H l w Z X M i I F Z h b H V l P S J z Q X d V P S I g L z 4 8 R W 5 0 c n k g V H l w Z T 0 i R m l s b E N v b H V t b k 5 h b W V z I i B W Y W x 1 Z T 0 i c 1 s m c X V v d D t I b 3 V y c y B X b 3 J r Z W Q g U G V y I F d l Z W s m c X V v d D s s J n F 1 b 3 Q 7 U 2 F s Z X M g U G V y I F d l Z W s g K C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1 c n N f d l 9 T Y W x l c y 9 D a G F u Z 2 V k I F R 5 c G U u e 0 h v d X J z I F d v c m t l Z C B Q Z X I g V 2 V l a y w w f S Z x d W 9 0 O y w m c X V v d D t T Z W N 0 a W 9 u M S 9 I b 3 V y c 1 9 2 X 1 N h b G V z L 0 N o Y W 5 n Z W Q g V H l w Z S 5 7 U 2 F s Z X M g U G V y I F d l Z W s g K C Q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v d X J z X 3 Z f U 2 F s Z X M v Q 2 h h b m d l Z C B U e X B l L n t I b 3 V y c y B X b 3 J r Z W Q g U G V y I F d l Z W s s M H 0 m c X V v d D s s J n F 1 b 3 Q 7 U 2 V j d G l v b j E v S G 9 1 c n N f d l 9 T Y W x l c y 9 D a G F u Z 2 V k I F R 5 c G U u e 1 N h b G V z I F B l c i B X Z W V r I C g k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1 c n N f d l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y c 1 9 2 X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J z X 3 Z f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y c 1 9 2 X 1 N h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9 1 c n N f d l 9 T Y W x l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y V D A 5 O j U 0 O j I 4 L j E w N z k 4 O T l a I i A v P j x F b n R y e S B U e X B l P S J G a W x s Q 2 9 s d W 1 u V H l w Z X M i I F Z h b H V l P S J z Q X d V P S I g L z 4 8 R W 5 0 c n k g V H l w Z T 0 i R m l s b E N v b H V t b k 5 h b W V z I i B W Y W x 1 Z T 0 i c 1 s m c X V v d D t I b 3 V y c y B X b 3 J r Z W Q g U G V y I F d l Z W s m c X V v d D s s J n F 1 b 3 Q 7 U 2 F s Z X M g U G V y I F d l Z W s g K C Q p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V y c 1 9 2 X 1 N h b G V z L 0 N o Y W 5 n Z W Q g V H l w Z S 5 7 S G 9 1 c n M g V 2 9 y a 2 V k I F B l c i B X Z W V r L D B 9 J n F 1 b 3 Q 7 L C Z x d W 9 0 O 1 N l Y 3 R p b 2 4 x L 0 h v d X J z X 3 Z f U 2 F s Z X M v Q 2 h h b m d l Z C B U e X B l L n t T Y W x l c y B Q Z X I g V 2 V l a y A o J C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G 9 1 c n N f d l 9 T Y W x l c y 9 D a G F u Z 2 V k I F R 5 c G U u e 0 h v d X J z I F d v c m t l Z C B Q Z X I g V 2 V l a y w w f S Z x d W 9 0 O y w m c X V v d D t T Z W N 0 a W 9 u M S 9 I b 3 V y c 1 9 2 X 1 N h b G V z L 0 N o Y W 5 n Z W Q g V H l w Z S 5 7 U 2 F s Z X M g U G V y I F d l Z W s g K C Q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1 c n N f d l 9 T Y W x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y c 1 9 2 X 1 N h b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J z X 3 Z f U 2 F s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V E W V X D 6 z k 6 I c n j b Y A l G a A A A A A A C A A A A A A A D Z g A A w A A A A B A A A A B O J Q N e x j H v L 2 U F n / / U U W v e A A A A A A S A A A C g A A A A E A A A A P v i z i M j O t E d z n s h e X M H 4 t 1 Q A A A A k f I E 8 Z R t j z o d B J K y v n T N p 5 3 s M M T b E y 5 n E 5 u 4 2 2 c 8 y C F e U G 4 + E p C n p Y 5 O I I G M 8 W D + D T F G H I f K u z y A 8 k u A H 1 1 Q x 7 T H 2 K B q P F 2 t H V d j b B g 5 l i A U A A A A l 6 u 6 B T r 5 h f e X B K r v U 9 N 7 J P m i R b M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4" ma:contentTypeDescription="Create a new document." ma:contentTypeScope="" ma:versionID="8c9a972091fc480efe7fc2ae691edf11">
  <xsd:schema xmlns:xsd="http://www.w3.org/2001/XMLSchema" xmlns:xs="http://www.w3.org/2001/XMLSchema" xmlns:p="http://schemas.microsoft.com/office/2006/metadata/properties" xmlns:ns3="c479ee95-daf5-4ba5-aa9a-a98e0ca7bee0" xmlns:ns4="66f168b7-6bd0-4d27-b512-7b1083ead70f" targetNamespace="http://schemas.microsoft.com/office/2006/metadata/properties" ma:root="true" ma:fieldsID="d9766bec66f161cb988e406521bd70c4" ns3:_="" ns4:_="">
    <xsd:import namespace="c479ee95-daf5-4ba5-aa9a-a98e0ca7bee0"/>
    <xsd:import namespace="66f168b7-6bd0-4d27-b512-7b1083ead7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168b7-6bd0-4d27-b512-7b1083ead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4670AC-4794-4A55-AA46-25815FD508D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C8F51B5-9842-49DE-A55D-C706C853F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66f168b7-6bd0-4d27-b512-7b1083ead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6390C-ACD7-46B0-9651-74CF709AB7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F648619-50C2-494C-9634-80104A18D458}">
  <ds:schemaRefs>
    <ds:schemaRef ds:uri="http://schemas.microsoft.com/office/2006/documentManagement/types"/>
    <ds:schemaRef ds:uri="http://schemas.openxmlformats.org/package/2006/metadata/core-properties"/>
    <ds:schemaRef ds:uri="c479ee95-daf5-4ba5-aa9a-a98e0ca7bee0"/>
    <ds:schemaRef ds:uri="http://purl.org/dc/dcmitype/"/>
    <ds:schemaRef ds:uri="http://schemas.microsoft.com/office/2006/metadata/properties"/>
    <ds:schemaRef ds:uri="66f168b7-6bd0-4d27-b512-7b1083ead70f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Scatterplot</vt:lpstr>
      <vt:lpstr>2. Pearson Calculations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dcterms:created xsi:type="dcterms:W3CDTF">2022-09-22T09:53:44Z</dcterms:created>
  <dcterms:modified xsi:type="dcterms:W3CDTF">2022-09-22T10:33:02Z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