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Sheet1!$C$58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Sheet1!$C$63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H67" i="1" l="1"/>
  <c r="C67" i="1"/>
  <c r="H68" i="1"/>
  <c r="C68" i="1"/>
  <c r="H66" i="1"/>
  <c r="G110" i="1"/>
  <c r="H63" i="1"/>
  <c r="H61" i="1" l="1"/>
  <c r="C61" i="1"/>
  <c r="C105" i="1"/>
  <c r="H105" i="1"/>
  <c r="C112" i="1"/>
  <c r="C113" i="1" s="1"/>
  <c r="G112" i="1"/>
  <c r="G113" i="1" s="1"/>
  <c r="C110" i="1"/>
  <c r="H71" i="1" l="1"/>
  <c r="C63" i="1" l="1"/>
  <c r="C66" i="1" s="1"/>
  <c r="D41" i="1"/>
  <c r="D40" i="1"/>
  <c r="G35" i="1"/>
  <c r="G37" i="1" s="1"/>
  <c r="B35" i="1"/>
  <c r="B37" i="1" s="1"/>
  <c r="B36" i="1"/>
  <c r="H29" i="1"/>
  <c r="C29" i="1"/>
  <c r="C20" i="1"/>
  <c r="H11" i="1"/>
  <c r="C11" i="1"/>
  <c r="C71" i="1" l="1"/>
  <c r="E41" i="1"/>
  <c r="D42" i="1"/>
  <c r="G36" i="1"/>
</calcChain>
</file>

<file path=xl/sharedStrings.xml><?xml version="1.0" encoding="utf-8"?>
<sst xmlns="http://schemas.openxmlformats.org/spreadsheetml/2006/main" count="209" uniqueCount="74">
  <si>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</si>
  <si>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</si>
  <si>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</si>
  <si>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</si>
  <si>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</si>
  <si>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</si>
  <si>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</si>
  <si>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</si>
  <si>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</si>
  <si>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</si>
  <si>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</si>
  <si>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</si>
  <si>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</si>
  <si>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</si>
  <si>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</si>
  <si>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</si>
  <si>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</si>
  <si>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</si>
  <si>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</si>
  <si>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</si>
  <si>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</si>
  <si>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</si>
  <si>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</si>
  <si>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</si>
  <si>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</si>
  <si>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</si>
  <si>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</si>
  <si>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</si>
  <si>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</si>
  <si>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</si>
  <si>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</si>
  <si>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</si>
  <si>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</si>
  <si>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</si>
  <si>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</si>
  <si>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</si>
  <si>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</si>
  <si>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</si>
  <si>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</si>
  <si>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</si>
  <si>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</si>
  <si>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 xml:space="preserve">We recommend:
The first digestion should be performed in 1X Tango buffer (low salt concentration buffer) with 4-fold excess of KpnI. Incubate at 37°C for 1 hour.
When the first digestion is complete, add 10X concentrated Tango buffer (amount "V") to a final 2X concentration (high salt concentration buffer) and BglII.
        V=A/8,   A - the starting volume of the reaction mixture.
Incubate at 37°C for 1 hour. </t>
  </si>
  <si>
    <t>First digest</t>
  </si>
  <si>
    <t>KpnI</t>
  </si>
  <si>
    <t>BglII</t>
  </si>
  <si>
    <t>First digest (1 hour 37 C)</t>
  </si>
  <si>
    <t>Second digest (1 hour 37 C)</t>
  </si>
  <si>
    <t>10X Tango</t>
  </si>
  <si>
    <t>10 xTango</t>
  </si>
  <si>
    <t>My protocol for double digest</t>
  </si>
  <si>
    <t>PCR purified DNA</t>
  </si>
  <si>
    <t>Plasmid purified DNA</t>
  </si>
  <si>
    <t>10U/uL</t>
  </si>
  <si>
    <t>min</t>
  </si>
  <si>
    <t>5 U</t>
  </si>
  <si>
    <t xml:space="preserve">for </t>
  </si>
  <si>
    <t>1ug</t>
  </si>
  <si>
    <t>dna</t>
  </si>
  <si>
    <t>insert mass</t>
  </si>
  <si>
    <t>Plasmid mass</t>
  </si>
  <si>
    <t>ng</t>
  </si>
  <si>
    <t>min ApaI Enzyme</t>
  </si>
  <si>
    <t>min SacI Enzyme: 2x ApaI</t>
  </si>
  <si>
    <t>http://www.methods.info/Methods/RNA_DNA/restr_analysis.html</t>
  </si>
  <si>
    <t>DNA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</si>
  <si>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</si>
  <si>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</si>
  <si>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</si>
  <si>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</si>
  <si>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</si>
  <si>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</si>
  <si>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PCM184_pcr2</t>
  </si>
  <si>
    <t>My protocol for double digest 130815</t>
  </si>
  <si>
    <t>Pcr1_pull_through(0.5 -1 ug/uL)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</si>
</sst>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3"/>
  <sheetViews>
    <sheetView tabSelected="1" topLeftCell="A55" workbookViewId="0">
      <selection activeCell="M70" sqref="M70"/>
    </sheetView>
  </sheetViews>
  <sheetFormatPr defaultRowHeight="15" x14ac:dyDescent="0.25"/>
  <cols>
    <col min="1" max="1" width="10.85546875" customWidth="1"/>
    <col min="2" max="2" width="17.85546875" customWidth="1"/>
    <col min="3" max="3" width="4.7109375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6.7109375" customWidth="1"/>
    <col min="9" max="9" width="6" customWidth="1"/>
  </cols>
  <sheetData>
    <row r="2" spans="1:9" x14ac:dyDescent="0.25">
      <c r="A2" t="s">
        <v>0</v>
      </c>
      <c r="B2" s="5" t="s">
        <v>1</v>
      </c>
      <c r="C2" s="5"/>
      <c r="D2" t="s">
        <v>2</v>
      </c>
      <c r="E2" t="s">
        <v>3</v>
      </c>
      <c r="F2" t="s">
        <v>4</v>
      </c>
    </row>
    <row r="3" spans="1:9" x14ac:dyDescent="0.25">
      <c r="A3" s="7" t="s">
        <v>41</v>
      </c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5" spans="1:9" ht="73.5" customHeight="1" x14ac:dyDescent="0.25">
      <c r="A5" s="5"/>
      <c r="B5" s="5"/>
      <c r="C5" s="5"/>
      <c r="D5" s="5"/>
      <c r="E5" s="5"/>
      <c r="F5" s="5"/>
      <c r="G5" s="5"/>
      <c r="H5" s="5"/>
    </row>
    <row r="6" spans="1:9" x14ac:dyDescent="0.25">
      <c r="A6" s="5" t="s">
        <v>5</v>
      </c>
      <c r="B6" s="5"/>
      <c r="C6" s="5"/>
      <c r="D6" s="2"/>
      <c r="E6" s="5" t="s">
        <v>12</v>
      </c>
      <c r="F6" s="5"/>
      <c r="G6" s="5"/>
      <c r="H6" s="5"/>
    </row>
    <row r="7" spans="1:9" x14ac:dyDescent="0.25">
      <c r="A7" s="5" t="s">
        <v>6</v>
      </c>
      <c r="B7" s="5"/>
      <c r="C7">
        <v>16</v>
      </c>
      <c r="D7" s="3" t="s">
        <v>16</v>
      </c>
      <c r="E7" s="5" t="s">
        <v>17</v>
      </c>
      <c r="F7" s="5"/>
      <c r="G7" s="5"/>
      <c r="H7">
        <v>10</v>
      </c>
      <c r="I7" s="3" t="s">
        <v>16</v>
      </c>
    </row>
    <row r="8" spans="1:9" x14ac:dyDescent="0.25">
      <c r="A8" s="5" t="s">
        <v>7</v>
      </c>
      <c r="B8" s="5"/>
      <c r="C8">
        <v>2</v>
      </c>
      <c r="D8" s="3" t="s">
        <v>16</v>
      </c>
      <c r="E8" s="5" t="s">
        <v>13</v>
      </c>
      <c r="F8" s="5"/>
      <c r="G8" s="5"/>
      <c r="H8">
        <v>18</v>
      </c>
      <c r="I8" s="3" t="s">
        <v>16</v>
      </c>
    </row>
    <row r="9" spans="1:9" x14ac:dyDescent="0.25">
      <c r="A9" s="5" t="s">
        <v>8</v>
      </c>
      <c r="B9" s="5"/>
      <c r="C9">
        <v>1</v>
      </c>
      <c r="D9" s="3" t="s">
        <v>16</v>
      </c>
      <c r="E9" s="5" t="s">
        <v>7</v>
      </c>
      <c r="F9" s="5"/>
      <c r="G9" s="5"/>
      <c r="H9">
        <v>2</v>
      </c>
      <c r="I9" s="3" t="s">
        <v>16</v>
      </c>
    </row>
    <row r="10" spans="1:9" x14ac:dyDescent="0.25">
      <c r="A10" s="5" t="s">
        <v>10</v>
      </c>
      <c r="B10" s="5"/>
      <c r="C10">
        <v>1</v>
      </c>
      <c r="D10" s="3" t="s">
        <v>16</v>
      </c>
      <c r="E10" s="5" t="s">
        <v>15</v>
      </c>
      <c r="F10" s="5"/>
      <c r="G10" s="5"/>
      <c r="H10">
        <v>1</v>
      </c>
      <c r="I10" s="3" t="s">
        <v>16</v>
      </c>
    </row>
    <row r="11" spans="1:9" x14ac:dyDescent="0.25">
      <c r="A11" s="6" t="s">
        <v>11</v>
      </c>
      <c r="B11" s="6"/>
      <c r="C11" s="1">
        <f>SUM(C7:C10)</f>
        <v>20</v>
      </c>
      <c r="D11" s="4" t="s">
        <v>16</v>
      </c>
      <c r="E11" s="6" t="s">
        <v>11</v>
      </c>
      <c r="F11" s="6"/>
      <c r="G11" s="6"/>
      <c r="H11" s="1">
        <f>SUM(H7:H10)</f>
        <v>31</v>
      </c>
      <c r="I11" s="4" t="s">
        <v>16</v>
      </c>
    </row>
    <row r="12" spans="1:9" ht="15" customHeight="1" x14ac:dyDescent="0.25">
      <c r="A12" s="7" t="s">
        <v>14</v>
      </c>
      <c r="B12" s="7"/>
      <c r="C12" s="7"/>
      <c r="D12" s="7"/>
      <c r="E12" s="7" t="s">
        <v>14</v>
      </c>
      <c r="F12" s="7"/>
      <c r="G12" s="7"/>
      <c r="H12" s="7"/>
      <c r="I12" s="7"/>
    </row>
    <row r="13" spans="1:9" ht="20.25" customHeight="1" x14ac:dyDescent="0.25">
      <c r="A13" s="7"/>
      <c r="B13" s="7"/>
      <c r="C13" s="7"/>
      <c r="D13" s="7"/>
      <c r="E13" s="7"/>
      <c r="F13" s="7"/>
      <c r="G13" s="7"/>
      <c r="H13" s="7"/>
      <c r="I13" s="7"/>
    </row>
    <row r="15" spans="1:9" x14ac:dyDescent="0.25">
      <c r="A15" s="5" t="s">
        <v>18</v>
      </c>
      <c r="B15" s="5"/>
      <c r="C15" s="5"/>
      <c r="D15" s="5"/>
      <c r="E15" s="5"/>
      <c r="F15" s="5"/>
      <c r="G15" s="5"/>
      <c r="H15" s="5"/>
      <c r="I15" s="5"/>
    </row>
    <row r="16" spans="1:9" x14ac:dyDescent="0.25">
      <c r="A16" s="5" t="s">
        <v>6</v>
      </c>
      <c r="B16" s="5"/>
      <c r="C16">
        <v>24.5</v>
      </c>
      <c r="D16" s="3" t="s">
        <v>16</v>
      </c>
    </row>
    <row r="17" spans="1:9" x14ac:dyDescent="0.25">
      <c r="A17" s="5" t="s">
        <v>7</v>
      </c>
      <c r="B17" s="5"/>
      <c r="C17">
        <v>5</v>
      </c>
      <c r="D17" s="3" t="s">
        <v>16</v>
      </c>
    </row>
    <row r="18" spans="1:9" x14ac:dyDescent="0.25">
      <c r="A18" s="5" t="s">
        <v>8</v>
      </c>
      <c r="B18" s="5"/>
      <c r="C18">
        <v>20</v>
      </c>
      <c r="D18" s="3" t="s">
        <v>16</v>
      </c>
    </row>
    <row r="19" spans="1:9" x14ac:dyDescent="0.25">
      <c r="A19" s="5" t="s">
        <v>9</v>
      </c>
      <c r="B19" s="5"/>
      <c r="C19">
        <v>0.5</v>
      </c>
      <c r="D19" s="3" t="s">
        <v>16</v>
      </c>
    </row>
    <row r="20" spans="1:9" x14ac:dyDescent="0.25">
      <c r="A20" s="6" t="s">
        <v>11</v>
      </c>
      <c r="B20" s="6"/>
      <c r="C20" s="1">
        <f>SUM(C16:C19)</f>
        <v>50</v>
      </c>
      <c r="D20" s="4" t="s">
        <v>16</v>
      </c>
    </row>
    <row r="22" spans="1:9" x14ac:dyDescent="0.25">
      <c r="A22" s="5" t="s">
        <v>19</v>
      </c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5" t="s">
        <v>20</v>
      </c>
      <c r="B23" s="5"/>
      <c r="C23" s="5"/>
      <c r="D23" s="5"/>
      <c r="E23" s="5" t="s">
        <v>23</v>
      </c>
      <c r="F23" s="5"/>
      <c r="G23" s="5"/>
      <c r="H23" s="5"/>
      <c r="I23" s="5"/>
    </row>
    <row r="24" spans="1:9" x14ac:dyDescent="0.25">
      <c r="A24" s="5" t="s">
        <v>6</v>
      </c>
      <c r="B24" s="5"/>
      <c r="C24">
        <v>23.5</v>
      </c>
      <c r="D24" s="3" t="s">
        <v>16</v>
      </c>
      <c r="E24" s="5" t="s">
        <v>22</v>
      </c>
      <c r="F24" s="5"/>
      <c r="G24" s="5"/>
      <c r="H24">
        <v>43.5</v>
      </c>
      <c r="I24" s="3" t="s">
        <v>16</v>
      </c>
    </row>
    <row r="25" spans="1:9" x14ac:dyDescent="0.25">
      <c r="A25" s="5" t="s">
        <v>7</v>
      </c>
      <c r="B25" s="5"/>
      <c r="C25">
        <v>5</v>
      </c>
      <c r="D25" s="3" t="s">
        <v>16</v>
      </c>
      <c r="E25" s="5" t="s">
        <v>13</v>
      </c>
      <c r="F25" s="5"/>
      <c r="G25" s="5"/>
      <c r="H25">
        <v>0</v>
      </c>
      <c r="I25" s="3" t="s">
        <v>16</v>
      </c>
    </row>
    <row r="26" spans="1:9" x14ac:dyDescent="0.25">
      <c r="A26" s="5" t="s">
        <v>8</v>
      </c>
      <c r="B26" s="5"/>
      <c r="C26">
        <v>20</v>
      </c>
      <c r="D26" s="3" t="s">
        <v>16</v>
      </c>
      <c r="E26" s="5" t="s">
        <v>7</v>
      </c>
      <c r="F26" s="5"/>
      <c r="G26" s="5"/>
      <c r="H26">
        <v>5</v>
      </c>
      <c r="I26" s="3" t="s">
        <v>16</v>
      </c>
    </row>
    <row r="27" spans="1:9" x14ac:dyDescent="0.25">
      <c r="A27" s="5" t="s">
        <v>21</v>
      </c>
      <c r="B27" s="5"/>
      <c r="C27">
        <v>1</v>
      </c>
      <c r="D27" s="3" t="s">
        <v>16</v>
      </c>
      <c r="E27" s="5" t="s">
        <v>21</v>
      </c>
      <c r="F27" s="5"/>
      <c r="G27" s="5"/>
      <c r="H27">
        <v>1</v>
      </c>
      <c r="I27" s="3" t="s">
        <v>16</v>
      </c>
    </row>
    <row r="28" spans="1:9" x14ac:dyDescent="0.25">
      <c r="A28" s="5" t="s">
        <v>9</v>
      </c>
      <c r="B28" s="5"/>
      <c r="C28">
        <v>0.5</v>
      </c>
      <c r="D28" s="3" t="s">
        <v>16</v>
      </c>
      <c r="E28" s="5" t="s">
        <v>9</v>
      </c>
      <c r="F28" s="5"/>
      <c r="G28" s="5"/>
      <c r="H28">
        <v>0.5</v>
      </c>
      <c r="I28" s="3" t="s">
        <v>16</v>
      </c>
    </row>
    <row r="29" spans="1:9" x14ac:dyDescent="0.25">
      <c r="A29" s="6" t="s">
        <v>11</v>
      </c>
      <c r="B29" s="6"/>
      <c r="C29" s="1">
        <f>SUM(C24:C28)</f>
        <v>50</v>
      </c>
      <c r="D29" s="4" t="s">
        <v>16</v>
      </c>
      <c r="E29" s="6" t="s">
        <v>11</v>
      </c>
      <c r="F29" s="6"/>
      <c r="G29" s="6"/>
      <c r="H29" s="1">
        <f>SUM(H24:H28)</f>
        <v>50</v>
      </c>
      <c r="I29" s="4" t="s">
        <v>16</v>
      </c>
    </row>
    <row r="32" spans="1:9" x14ac:dyDescent="0.25">
      <c r="A32" s="5" t="s">
        <v>24</v>
      </c>
      <c r="B32" s="5"/>
      <c r="C32" s="5"/>
      <c r="E32" s="5" t="s">
        <v>25</v>
      </c>
      <c r="F32" s="5"/>
      <c r="G32" s="5"/>
      <c r="H32" s="5"/>
    </row>
    <row r="33" spans="1:8" x14ac:dyDescent="0.25">
      <c r="A33" t="s">
        <v>26</v>
      </c>
      <c r="B33">
        <v>7.3</v>
      </c>
      <c r="C33" t="s">
        <v>28</v>
      </c>
      <c r="F33" t="s">
        <v>26</v>
      </c>
      <c r="G33">
        <v>72.099999999999994</v>
      </c>
      <c r="H33" t="s">
        <v>28</v>
      </c>
    </row>
    <row r="34" spans="1:8" x14ac:dyDescent="0.25">
      <c r="A34" t="s">
        <v>31</v>
      </c>
      <c r="B34">
        <v>1085</v>
      </c>
      <c r="C34" t="s">
        <v>32</v>
      </c>
      <c r="F34" t="s">
        <v>31</v>
      </c>
      <c r="G34">
        <v>6760</v>
      </c>
      <c r="H34" t="s">
        <v>32</v>
      </c>
    </row>
    <row r="35" spans="1:8" x14ac:dyDescent="0.25">
      <c r="A35" t="s">
        <v>34</v>
      </c>
      <c r="B35">
        <f>B34*303.7+79</f>
        <v>329593.5</v>
      </c>
      <c r="C35" t="s">
        <v>33</v>
      </c>
      <c r="F35" t="s">
        <v>34</v>
      </c>
      <c r="G35">
        <f>G34*303.7+79</f>
        <v>2053091</v>
      </c>
      <c r="H35" t="s">
        <v>33</v>
      </c>
    </row>
    <row r="36" spans="1:8" x14ac:dyDescent="0.25">
      <c r="A36" t="s">
        <v>35</v>
      </c>
      <c r="B36">
        <f>2*B35</f>
        <v>659187</v>
      </c>
      <c r="C36" t="s">
        <v>33</v>
      </c>
      <c r="F36" t="s">
        <v>35</v>
      </c>
      <c r="G36">
        <f>2*G35</f>
        <v>4106182</v>
      </c>
      <c r="H36" t="s">
        <v>33</v>
      </c>
    </row>
    <row r="37" spans="1:8" x14ac:dyDescent="0.25">
      <c r="A37" t="s">
        <v>37</v>
      </c>
      <c r="B37">
        <f>B33*0.000001/B35</f>
        <v>2.2148495040102426E-11</v>
      </c>
      <c r="C37" t="s">
        <v>36</v>
      </c>
      <c r="F37" t="s">
        <v>37</v>
      </c>
      <c r="G37">
        <f>G33*0.000001/G35</f>
        <v>3.5117780945900594E-11</v>
      </c>
      <c r="H37" t="s">
        <v>36</v>
      </c>
    </row>
    <row r="39" spans="1:8" x14ac:dyDescent="0.25">
      <c r="C39" s="5" t="s">
        <v>38</v>
      </c>
      <c r="D39" s="5"/>
      <c r="E39" s="5"/>
    </row>
    <row r="40" spans="1:8" x14ac:dyDescent="0.25">
      <c r="B40" t="s">
        <v>31</v>
      </c>
      <c r="D40">
        <f>G34/B34</f>
        <v>6.2304147465437785</v>
      </c>
    </row>
    <row r="41" spans="1:8" x14ac:dyDescent="0.25">
      <c r="B41" t="s">
        <v>39</v>
      </c>
      <c r="D41">
        <f>G33/B33</f>
        <v>9.8767123287671232</v>
      </c>
      <c r="E41">
        <f>D41/D40</f>
        <v>1.5852415498095163</v>
      </c>
    </row>
    <row r="42" spans="1:8" x14ac:dyDescent="0.25">
      <c r="B42" t="s">
        <v>40</v>
      </c>
      <c r="D42">
        <f>G37/B37</f>
        <v>1.5855605937250259</v>
      </c>
    </row>
    <row r="55" spans="1:9" x14ac:dyDescent="0.25">
      <c r="A55" s="5" t="s">
        <v>72</v>
      </c>
      <c r="B55" s="5"/>
      <c r="C55" s="5"/>
      <c r="D55" s="5"/>
      <c r="E55" s="5"/>
      <c r="F55" s="5"/>
      <c r="G55" s="5"/>
      <c r="H55" s="5"/>
      <c r="I55" s="5"/>
    </row>
    <row r="56" spans="1:9" x14ac:dyDescent="0.25">
      <c r="A56" s="5" t="s">
        <v>45</v>
      </c>
      <c r="B56" s="5"/>
      <c r="C56" s="5"/>
      <c r="D56" s="5"/>
      <c r="E56" s="5"/>
      <c r="F56" s="5"/>
      <c r="G56" s="5"/>
      <c r="H56" s="5"/>
      <c r="I56" s="5"/>
    </row>
    <row r="57" spans="1:9" x14ac:dyDescent="0.25">
      <c r="A57" s="5" t="s">
        <v>20</v>
      </c>
      <c r="B57" s="5"/>
      <c r="C57" s="5"/>
      <c r="D57" s="5"/>
      <c r="E57" s="5" t="s">
        <v>23</v>
      </c>
      <c r="F57" s="5"/>
      <c r="G57" s="5"/>
      <c r="H57" s="5"/>
      <c r="I57" s="5"/>
    </row>
    <row r="58" spans="1:9" x14ac:dyDescent="0.25">
      <c r="A58" s="5" t="s">
        <v>6</v>
      </c>
      <c r="B58" s="5"/>
      <c r="C58">
        <v>76.000000999999997</v>
      </c>
      <c r="D58" s="3" t="s">
        <v>16</v>
      </c>
      <c r="E58" s="5" t="s">
        <v>13</v>
      </c>
      <c r="F58" s="5"/>
      <c r="G58" s="5"/>
      <c r="H58">
        <v>114.00000099999998</v>
      </c>
      <c r="I58" s="3" t="s">
        <v>16</v>
      </c>
    </row>
    <row r="59" spans="1:9" x14ac:dyDescent="0.25">
      <c r="A59" s="5" t="s">
        <v>47</v>
      </c>
      <c r="B59" s="5"/>
      <c r="C59">
        <v>20</v>
      </c>
      <c r="D59" s="3" t="s">
        <v>16</v>
      </c>
      <c r="E59" s="5" t="s">
        <v>47</v>
      </c>
      <c r="F59" s="5"/>
      <c r="G59" s="5"/>
      <c r="H59">
        <v>20</v>
      </c>
      <c r="I59" s="3" t="s">
        <v>16</v>
      </c>
    </row>
    <row r="60" spans="1:9" x14ac:dyDescent="0.25">
      <c r="A60" s="5" t="s">
        <v>73</v>
      </c>
      <c r="B60" s="5"/>
      <c r="C60">
        <v>100</v>
      </c>
      <c r="D60" s="3" t="s">
        <v>16</v>
      </c>
      <c r="E60" s="5" t="s">
        <v>71</v>
      </c>
      <c r="F60" s="5"/>
      <c r="G60" s="5"/>
      <c r="H60">
        <v>50</v>
      </c>
      <c r="I60" s="3" t="s">
        <v>16</v>
      </c>
    </row>
    <row r="61" spans="1:9" x14ac:dyDescent="0.25">
      <c r="A61" s="5" t="s">
        <v>43</v>
      </c>
      <c r="B61" s="5"/>
      <c r="C61">
        <f>4*C103</f>
        <v>4</v>
      </c>
      <c r="D61" s="3" t="s">
        <v>16</v>
      </c>
      <c r="E61" s="5" t="s">
        <v>43</v>
      </c>
      <c r="F61" s="5"/>
      <c r="G61" s="5"/>
      <c r="H61">
        <f>4*H103</f>
        <v>16</v>
      </c>
      <c r="I61" s="3" t="s">
        <v>16</v>
      </c>
    </row>
    <row r="62" spans="1:9" x14ac:dyDescent="0.25">
      <c r="A62" s="5" t="s">
        <v>44</v>
      </c>
      <c r="B62" s="5"/>
      <c r="C62">
        <v>0</v>
      </c>
      <c r="D62" s="3" t="s">
        <v>16</v>
      </c>
      <c r="E62" s="5" t="s">
        <v>44</v>
      </c>
      <c r="F62" s="5"/>
      <c r="G62" s="5"/>
      <c r="H62">
        <v>0</v>
      </c>
      <c r="I62" s="3" t="s">
        <v>16</v>
      </c>
    </row>
    <row r="63" spans="1:9" x14ac:dyDescent="0.25">
      <c r="A63" s="6" t="s">
        <v>11</v>
      </c>
      <c r="B63" s="6"/>
      <c r="C63" s="1">
        <f>SUM(C58:C62)</f>
        <v>200.000001</v>
      </c>
      <c r="D63" s="4" t="s">
        <v>16</v>
      </c>
      <c r="E63" s="6" t="s">
        <v>11</v>
      </c>
      <c r="F63" s="6"/>
      <c r="G63" s="6"/>
      <c r="H63" s="1">
        <f>SUM(H58:H62)</f>
        <v>200.000001</v>
      </c>
      <c r="I63" s="4" t="s">
        <v>16</v>
      </c>
    </row>
    <row r="64" spans="1:9" x14ac:dyDescent="0.25">
      <c r="A64" s="5" t="s">
        <v>46</v>
      </c>
      <c r="B64" s="5"/>
      <c r="C64" s="5"/>
      <c r="D64" s="5"/>
      <c r="E64" s="5"/>
      <c r="F64" s="5"/>
      <c r="G64" s="5"/>
      <c r="H64" s="5"/>
      <c r="I64" s="5"/>
    </row>
    <row r="65" spans="1:9" x14ac:dyDescent="0.25">
      <c r="A65" s="5" t="s">
        <v>20</v>
      </c>
      <c r="B65" s="5"/>
      <c r="C65" s="5"/>
      <c r="D65" s="5"/>
      <c r="E65" s="5" t="s">
        <v>23</v>
      </c>
      <c r="F65" s="5"/>
      <c r="G65" s="5"/>
      <c r="H65" s="5"/>
      <c r="I65" s="5"/>
    </row>
    <row r="66" spans="1:9" x14ac:dyDescent="0.25">
      <c r="A66" s="5" t="s">
        <v>42</v>
      </c>
      <c r="B66" s="5"/>
      <c r="C66">
        <f>C63</f>
        <v>200.000001</v>
      </c>
      <c r="D66" s="3" t="s">
        <v>16</v>
      </c>
      <c r="E66" s="5" t="s">
        <v>42</v>
      </c>
      <c r="F66" s="5"/>
      <c r="G66" s="5"/>
      <c r="H66">
        <f>H63</f>
        <v>200.000001</v>
      </c>
      <c r="I66" s="3" t="s">
        <v>16</v>
      </c>
    </row>
    <row r="67" spans="1:9" x14ac:dyDescent="0.25">
      <c r="A67" s="5" t="s">
        <v>48</v>
      </c>
      <c r="B67" s="5"/>
      <c r="C67">
        <f>C66/8</f>
        <v>25.000000125</v>
      </c>
      <c r="D67" s="3" t="s">
        <v>16</v>
      </c>
      <c r="E67" s="5" t="s">
        <v>47</v>
      </c>
      <c r="F67" s="5"/>
      <c r="G67" s="5"/>
      <c r="H67">
        <f>H66/8</f>
        <v>25.000000125</v>
      </c>
      <c r="I67" s="3" t="s">
        <v>16</v>
      </c>
    </row>
    <row r="68" spans="1:9" x14ac:dyDescent="0.25">
      <c r="A68" s="5" t="s">
        <v>44</v>
      </c>
      <c r="B68" s="5"/>
      <c r="C68">
        <f>C61/4</f>
        <v>1</v>
      </c>
      <c r="D68" s="3" t="s">
        <v>16</v>
      </c>
      <c r="E68" s="5" t="s">
        <v>44</v>
      </c>
      <c r="F68" s="5"/>
      <c r="G68" s="5"/>
      <c r="H68">
        <f>H61/4</f>
        <v>4</v>
      </c>
      <c r="I68" s="3" t="s">
        <v>16</v>
      </c>
    </row>
    <row r="69" spans="1:9" x14ac:dyDescent="0.25">
      <c r="A69" s="5"/>
      <c r="B69" s="5"/>
      <c r="D69" s="3" t="s">
        <v>16</v>
      </c>
      <c r="E69" s="5"/>
      <c r="F69" s="5"/>
      <c r="G69" s="5"/>
      <c r="I69" s="3" t="s">
        <v>16</v>
      </c>
    </row>
    <row r="70" spans="1:9" x14ac:dyDescent="0.25">
      <c r="A70" s="5"/>
      <c r="B70" s="5"/>
      <c r="D70" s="3" t="s">
        <v>16</v>
      </c>
      <c r="E70" s="5"/>
      <c r="F70" s="5"/>
      <c r="G70" s="5"/>
      <c r="I70" s="3" t="s">
        <v>16</v>
      </c>
    </row>
    <row r="71" spans="1:9" x14ac:dyDescent="0.25">
      <c r="A71" s="6" t="s">
        <v>11</v>
      </c>
      <c r="B71" s="6"/>
      <c r="C71" s="1">
        <f>SUM(C66:C70)</f>
        <v>226.00000112499998</v>
      </c>
      <c r="D71" s="4" t="s">
        <v>16</v>
      </c>
      <c r="E71" s="6" t="s">
        <v>11</v>
      </c>
      <c r="F71" s="6"/>
      <c r="G71" s="6"/>
      <c r="H71" s="1">
        <f>SUM(H66:H70)</f>
        <v>229.00000112499998</v>
      </c>
      <c r="I71" s="4" t="s">
        <v>16</v>
      </c>
    </row>
    <row r="73" spans="1:9" x14ac:dyDescent="0.25">
      <c r="C73" s="5"/>
      <c r="D73" s="5"/>
      <c r="E73" s="5"/>
    </row>
    <row r="97" spans="1:9" x14ac:dyDescent="0.25">
      <c r="E97">
        <v>200</v>
      </c>
      <c r="F97" t="s">
        <v>16</v>
      </c>
    </row>
    <row r="98" spans="1:9" x14ac:dyDescent="0.25">
      <c r="A98" s="5" t="s">
        <v>49</v>
      </c>
      <c r="B98" s="5"/>
      <c r="C98" s="5"/>
      <c r="D98" s="5"/>
      <c r="E98" s="5"/>
      <c r="F98" s="5"/>
      <c r="G98" s="5"/>
      <c r="H98" s="5"/>
      <c r="I98" s="5"/>
    </row>
    <row r="99" spans="1:9" x14ac:dyDescent="0.25">
      <c r="A99" s="5" t="s">
        <v>20</v>
      </c>
      <c r="B99" s="5"/>
      <c r="C99" s="5"/>
      <c r="D99" s="5"/>
      <c r="E99" s="5" t="s">
        <v>23</v>
      </c>
      <c r="F99" s="5"/>
      <c r="G99" s="5"/>
      <c r="H99" s="5"/>
      <c r="I99" s="5"/>
    </row>
    <row r="100" spans="1:9" x14ac:dyDescent="0.25">
      <c r="A100" s="5" t="s">
        <v>6</v>
      </c>
      <c r="B100" s="5"/>
      <c r="C100">
        <v>77.000001000000012</v>
      </c>
      <c r="D100" s="3" t="s">
        <v>16</v>
      </c>
      <c r="E100" s="5" t="s">
        <v>13</v>
      </c>
      <c r="F100" s="5"/>
      <c r="G100" s="5"/>
      <c r="H100">
        <v>148.000001</v>
      </c>
      <c r="I100" s="3" t="s">
        <v>16</v>
      </c>
    </row>
    <row r="101" spans="1:9" x14ac:dyDescent="0.25">
      <c r="A101" s="5" t="s">
        <v>7</v>
      </c>
      <c r="B101" s="5"/>
      <c r="C101">
        <v>20</v>
      </c>
      <c r="D101" s="3" t="s">
        <v>16</v>
      </c>
      <c r="E101" s="5" t="s">
        <v>7</v>
      </c>
      <c r="F101" s="5"/>
      <c r="G101" s="5"/>
      <c r="H101">
        <v>20</v>
      </c>
      <c r="I101" s="3" t="s">
        <v>16</v>
      </c>
    </row>
    <row r="102" spans="1:9" x14ac:dyDescent="0.25">
      <c r="A102" s="5" t="s">
        <v>50</v>
      </c>
      <c r="B102" s="5"/>
      <c r="C102">
        <v>100</v>
      </c>
      <c r="D102" s="3" t="s">
        <v>16</v>
      </c>
      <c r="E102" s="5" t="s">
        <v>51</v>
      </c>
      <c r="F102" s="5"/>
      <c r="G102" s="5"/>
      <c r="H102">
        <v>50</v>
      </c>
      <c r="I102" s="3" t="s">
        <v>16</v>
      </c>
    </row>
    <row r="103" spans="1:9" x14ac:dyDescent="0.25">
      <c r="A103" s="5" t="s">
        <v>43</v>
      </c>
      <c r="B103" s="5"/>
      <c r="C103">
        <v>1</v>
      </c>
      <c r="D103" s="3" t="s">
        <v>16</v>
      </c>
      <c r="E103" s="5" t="s">
        <v>43</v>
      </c>
      <c r="F103" s="5"/>
      <c r="G103" s="5"/>
      <c r="H103">
        <v>4</v>
      </c>
      <c r="I103" s="3" t="s">
        <v>16</v>
      </c>
    </row>
    <row r="104" spans="1:9" x14ac:dyDescent="0.25">
      <c r="A104" s="5"/>
      <c r="B104" s="5"/>
      <c r="C104">
        <v>1</v>
      </c>
      <c r="D104" s="3" t="s">
        <v>16</v>
      </c>
      <c r="E104" s="5"/>
      <c r="F104" s="5"/>
      <c r="G104" s="5"/>
      <c r="H104">
        <v>2</v>
      </c>
      <c r="I104" s="3" t="s">
        <v>16</v>
      </c>
    </row>
    <row r="105" spans="1:9" x14ac:dyDescent="0.25">
      <c r="A105" s="6" t="s">
        <v>11</v>
      </c>
      <c r="B105" s="6"/>
      <c r="C105" s="1">
        <f>SUM(C100:C104)</f>
        <v>199.000001</v>
      </c>
      <c r="D105" s="4" t="s">
        <v>16</v>
      </c>
      <c r="E105" s="6" t="s">
        <v>11</v>
      </c>
      <c r="F105" s="6"/>
      <c r="G105" s="6"/>
      <c r="H105" s="1">
        <f>SUM(H100:H104)</f>
        <v>224.000001</v>
      </c>
      <c r="I105" s="4" t="s">
        <v>16</v>
      </c>
    </row>
    <row r="107" spans="1:9" x14ac:dyDescent="0.25">
      <c r="A107" t="s">
        <v>9</v>
      </c>
      <c r="B107" t="s">
        <v>52</v>
      </c>
      <c r="D107" s="3" t="s">
        <v>53</v>
      </c>
      <c r="E107" t="s">
        <v>54</v>
      </c>
      <c r="F107" t="s">
        <v>55</v>
      </c>
      <c r="G107" t="s">
        <v>56</v>
      </c>
      <c r="H107" t="s">
        <v>57</v>
      </c>
    </row>
    <row r="108" spans="1:9" x14ac:dyDescent="0.25">
      <c r="A108" t="s">
        <v>21</v>
      </c>
      <c r="B108" t="s">
        <v>52</v>
      </c>
      <c r="D108" s="3" t="s">
        <v>53</v>
      </c>
      <c r="E108" t="s">
        <v>54</v>
      </c>
      <c r="F108" t="s">
        <v>55</v>
      </c>
      <c r="G108" t="s">
        <v>56</v>
      </c>
      <c r="H108" t="s">
        <v>57</v>
      </c>
    </row>
    <row r="109" spans="1:9" x14ac:dyDescent="0.25">
      <c r="A109" s="5" t="s">
        <v>58</v>
      </c>
      <c r="B109" s="5"/>
      <c r="C109" s="5"/>
      <c r="D109" s="5"/>
      <c r="E109" s="5" t="s">
        <v>59</v>
      </c>
      <c r="F109" s="5"/>
      <c r="G109" s="5"/>
      <c r="H109" s="5"/>
      <c r="I109" s="5"/>
    </row>
    <row r="110" spans="1:9" x14ac:dyDescent="0.25">
      <c r="A110">
        <v>6</v>
      </c>
      <c r="B110" t="s">
        <v>29</v>
      </c>
      <c r="C110">
        <f>C102*A110</f>
        <v>600</v>
      </c>
      <c r="D110" t="s">
        <v>60</v>
      </c>
      <c r="E110">
        <v>130</v>
      </c>
      <c r="F110" t="s">
        <v>29</v>
      </c>
      <c r="G110">
        <f>H102*E110</f>
        <v>6500</v>
      </c>
      <c r="H110" t="s">
        <v>60</v>
      </c>
    </row>
    <row r="112" spans="1:9" x14ac:dyDescent="0.25">
      <c r="A112" t="s">
        <v>61</v>
      </c>
      <c r="C112">
        <f>5*20/1000</f>
        <v>0.1</v>
      </c>
      <c r="D112" t="s">
        <v>16</v>
      </c>
      <c r="G112">
        <f>5*G110/1000</f>
        <v>32.5</v>
      </c>
      <c r="H112" t="s">
        <v>16</v>
      </c>
    </row>
    <row r="113" spans="1:8" x14ac:dyDescent="0.25">
      <c r="A113" s="2" t="s">
        <v>62</v>
      </c>
      <c r="B113" s="2"/>
      <c r="C113" s="2">
        <f>C112*2</f>
        <v>0.2</v>
      </c>
      <c r="D113" t="s">
        <v>16</v>
      </c>
      <c r="G113">
        <f>G112*2</f>
        <v>65</v>
      </c>
      <c r="H113" t="s">
        <v>16</v>
      </c>
    </row>
    <row r="115" spans="1:8" x14ac:dyDescent="0.25">
      <c r="C115" s="5"/>
      <c r="D115" s="5"/>
      <c r="E115" s="5"/>
    </row>
    <row r="117" spans="1:8" x14ac:dyDescent="0.25">
      <c r="A117" t="s">
        <v>63</v>
      </c>
    </row>
    <row r="119" spans="1:8" x14ac:dyDescent="0.25">
      <c r="A119" t="s">
        <v>64</v>
      </c>
      <c r="B119" t="s">
        <v>65</v>
      </c>
    </row>
    <row r="120" spans="1:8" x14ac:dyDescent="0.25">
      <c r="A120" t="s">
        <v>66</v>
      </c>
      <c r="B120" t="s">
        <v>67</v>
      </c>
    </row>
    <row r="122" spans="1:8" x14ac:dyDescent="0.25">
      <c r="A122" t="s">
        <v>68</v>
      </c>
    </row>
    <row r="123" spans="1:8" x14ac:dyDescent="0.25">
      <c r="A123" t="s">
        <v>69</v>
      </c>
      <c r="C123" t="s">
        <v>70</v>
      </c>
    </row>
  </sheetData>
  <mergeCells count="90">
    <mergeCell ref="C115:E115"/>
    <mergeCell ref="E60:G60"/>
    <mergeCell ref="A104:B104"/>
    <mergeCell ref="E104:G104"/>
    <mergeCell ref="A105:B105"/>
    <mergeCell ref="E105:G105"/>
    <mergeCell ref="A109:D109"/>
    <mergeCell ref="E109:I109"/>
    <mergeCell ref="A101:B101"/>
    <mergeCell ref="E101:G101"/>
    <mergeCell ref="A102:B102"/>
    <mergeCell ref="E102:G102"/>
    <mergeCell ref="A103:B103"/>
    <mergeCell ref="E103:G103"/>
    <mergeCell ref="A98:I98"/>
    <mergeCell ref="A99:D99"/>
    <mergeCell ref="E99:I99"/>
    <mergeCell ref="A100:B100"/>
    <mergeCell ref="E100:G100"/>
    <mergeCell ref="A62:B62"/>
    <mergeCell ref="E62:G62"/>
    <mergeCell ref="A63:B63"/>
    <mergeCell ref="E63:G63"/>
    <mergeCell ref="C73:E73"/>
    <mergeCell ref="A64:I64"/>
    <mergeCell ref="A65:D65"/>
    <mergeCell ref="E65:I65"/>
    <mergeCell ref="A66:B66"/>
    <mergeCell ref="E66:G66"/>
    <mergeCell ref="A67:B67"/>
    <mergeCell ref="E67:G67"/>
    <mergeCell ref="A68:B68"/>
    <mergeCell ref="E68:G68"/>
    <mergeCell ref="A69:B69"/>
    <mergeCell ref="A59:B59"/>
    <mergeCell ref="E58:G58"/>
    <mergeCell ref="A60:B60"/>
    <mergeCell ref="E59:G59"/>
    <mergeCell ref="A61:B61"/>
    <mergeCell ref="E61:G61"/>
    <mergeCell ref="C39:E39"/>
    <mergeCell ref="A55:I55"/>
    <mergeCell ref="A57:D57"/>
    <mergeCell ref="E57:I57"/>
    <mergeCell ref="A58:B58"/>
    <mergeCell ref="A56:I56"/>
    <mergeCell ref="A32:C32"/>
    <mergeCell ref="E32:H32"/>
    <mergeCell ref="A26:B26"/>
    <mergeCell ref="A28:B28"/>
    <mergeCell ref="A29:B29"/>
    <mergeCell ref="E26:G26"/>
    <mergeCell ref="E27:G27"/>
    <mergeCell ref="E29:G29"/>
    <mergeCell ref="E28:G28"/>
    <mergeCell ref="A23:D23"/>
    <mergeCell ref="A27:B27"/>
    <mergeCell ref="A18:B18"/>
    <mergeCell ref="A19:B19"/>
    <mergeCell ref="A20:B20"/>
    <mergeCell ref="A22:I22"/>
    <mergeCell ref="A24:B24"/>
    <mergeCell ref="A25:B25"/>
    <mergeCell ref="E24:G24"/>
    <mergeCell ref="E25:G25"/>
    <mergeCell ref="E23:I23"/>
    <mergeCell ref="A17:B17"/>
    <mergeCell ref="A11:B11"/>
    <mergeCell ref="A6:C6"/>
    <mergeCell ref="E6:H6"/>
    <mergeCell ref="E7:G7"/>
    <mergeCell ref="E8:G8"/>
    <mergeCell ref="E9:G9"/>
    <mergeCell ref="E10:G10"/>
    <mergeCell ref="E11:G11"/>
    <mergeCell ref="E12:I13"/>
    <mergeCell ref="A12:D13"/>
    <mergeCell ref="A15:I15"/>
    <mergeCell ref="A16:B16"/>
    <mergeCell ref="B2:C2"/>
    <mergeCell ref="A7:B7"/>
    <mergeCell ref="A8:B8"/>
    <mergeCell ref="A9:B9"/>
    <mergeCell ref="A10:B10"/>
    <mergeCell ref="A3:H5"/>
    <mergeCell ref="E69:G69"/>
    <mergeCell ref="A70:B70"/>
    <mergeCell ref="E70:G70"/>
    <mergeCell ref="A71:B71"/>
    <mergeCell ref="E71:G7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C33 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2015-08-14T03:27:48Z</cp:lastPrinted>
  <dcterms:created xsi:type="dcterms:W3CDTF">2015-06-01T21:13:06Z</dcterms:created>
  <dcterms:modified xsi:type="dcterms:W3CDTF">2015-08-15T01:33:17Z</dcterms:modified>
</cp:coreProperties>
</file>