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definedNames>
    <definedName name="solver_adj" localSheetId="0" hidden="1">Sheet1!$Q$15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Sheet1!$S$15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25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1" l="1"/>
  <c r="S15" i="1"/>
  <c r="S14" i="1"/>
  <c r="S12" i="1"/>
  <c r="N18" i="1"/>
  <c r="J18" i="1"/>
  <c r="L15" i="1"/>
  <c r="O13" i="1"/>
  <c r="O11" i="1"/>
  <c r="S13" i="1"/>
  <c r="L13" i="1"/>
  <c r="J11" i="1"/>
  <c r="L11" i="1" s="1"/>
  <c r="S11" i="1" s="1"/>
  <c r="H11" i="1"/>
  <c r="S4" i="1"/>
  <c r="S5" i="1"/>
  <c r="S3" i="1"/>
  <c r="R6" i="1"/>
  <c r="O4" i="1"/>
  <c r="O5" i="1"/>
  <c r="O3" i="1"/>
  <c r="L5" i="1"/>
  <c r="L3" i="1"/>
  <c r="J3" i="1"/>
  <c r="H3" i="1"/>
</calcChain>
</file>

<file path=xl/sharedStrings.xml><?xml version="1.0" encoding="utf-8"?>
<sst xmlns="http://schemas.openxmlformats.org/spreadsheetml/2006/main" count="109" uniqueCount="33">
  <si>
    <t>final Conc</t>
  </si>
  <si>
    <t>Ca2+</t>
  </si>
  <si>
    <t>mM</t>
  </si>
  <si>
    <t>Mg2+</t>
  </si>
  <si>
    <t>NaAc</t>
  </si>
  <si>
    <t>t</t>
  </si>
  <si>
    <t>pH</t>
  </si>
  <si>
    <t>C</t>
  </si>
  <si>
    <t>Conversion</t>
  </si>
  <si>
    <t>CaCl2*H2O</t>
  </si>
  <si>
    <t>g/L</t>
  </si>
  <si>
    <t>mW</t>
  </si>
  <si>
    <t>g/mol</t>
  </si>
  <si>
    <t>M</t>
  </si>
  <si>
    <t>MgCl2</t>
  </si>
  <si>
    <t>10x Buffer</t>
  </si>
  <si>
    <t>goals</t>
  </si>
  <si>
    <t>conc, ul</t>
  </si>
  <si>
    <t>final conc</t>
  </si>
  <si>
    <t>final vol</t>
  </si>
  <si>
    <t>to add</t>
  </si>
  <si>
    <t>5x Buffer</t>
  </si>
  <si>
    <t>edta</t>
  </si>
  <si>
    <t>NaCl</t>
  </si>
  <si>
    <t>ml</t>
  </si>
  <si>
    <t>L</t>
  </si>
  <si>
    <t>mass</t>
  </si>
  <si>
    <t>g</t>
  </si>
  <si>
    <t>vol conc, ul</t>
  </si>
  <si>
    <t>Tirs-HCl</t>
  </si>
  <si>
    <t>stock</t>
  </si>
  <si>
    <t xml:space="preserve"> +</t>
  </si>
  <si>
    <t>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</si>
</sst>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topLeftCell="B4" workbookViewId="0">
      <selection activeCell="Q15" sqref="Q15"/>
    </sheetView>
  </sheetViews>
  <sheetFormatPr defaultRowHeight="15" x14ac:dyDescent="0.25"/>
  <cols>
    <col min="1" max="1" width="11.7109375" customWidth="1"/>
    <col min="5" max="7" width="11.5703125" customWidth="1"/>
    <col min="17" max="17" width="14" customWidth="1"/>
    <col min="19" max="19" width="10.85546875" customWidth="1"/>
  </cols>
  <sheetData>
    <row r="1" spans="1:20" x14ac:dyDescent="0.25">
      <c r="A1" t="s">
        <v>0</v>
      </c>
      <c r="E1" t="s">
        <v>8</v>
      </c>
      <c r="N1" s="1" t="s">
        <v>15</v>
      </c>
      <c r="O1" s="1"/>
      <c r="P1" s="1"/>
      <c r="Q1" s="1"/>
    </row>
    <row r="2" spans="1:20" x14ac:dyDescent="0.25">
      <c r="F2" t="s">
        <v>11</v>
      </c>
      <c r="O2" t="s">
        <v>16</v>
      </c>
      <c r="Q2" t="s">
        <v>17</v>
      </c>
      <c r="R2" t="s">
        <v>19</v>
      </c>
      <c r="S2" t="s">
        <v>18</v>
      </c>
    </row>
    <row r="3" spans="1:20" x14ac:dyDescent="0.25">
      <c r="A3" t="s">
        <v>1</v>
      </c>
      <c r="B3">
        <v>1.9</v>
      </c>
      <c r="C3" t="s">
        <v>2</v>
      </c>
      <c r="E3" t="s">
        <v>9</v>
      </c>
      <c r="F3">
        <v>147.0146</v>
      </c>
      <c r="G3" t="s">
        <v>12</v>
      </c>
      <c r="H3">
        <f>0.052*1000</f>
        <v>52</v>
      </c>
      <c r="I3" t="s">
        <v>10</v>
      </c>
      <c r="J3">
        <f>H3/F3</f>
        <v>0.35370636657855747</v>
      </c>
      <c r="K3" t="s">
        <v>13</v>
      </c>
      <c r="L3">
        <f>J3*1000</f>
        <v>353.70636657855749</v>
      </c>
      <c r="M3" t="s">
        <v>2</v>
      </c>
      <c r="O3">
        <f>B3*10</f>
        <v>19</v>
      </c>
      <c r="P3" t="s">
        <v>2</v>
      </c>
      <c r="Q3">
        <v>5.3716873076923077</v>
      </c>
      <c r="R3" s="2">
        <v>100</v>
      </c>
      <c r="S3">
        <f>Q3*L3/$R$3</f>
        <v>19</v>
      </c>
      <c r="T3" t="s">
        <v>2</v>
      </c>
    </row>
    <row r="4" spans="1:20" x14ac:dyDescent="0.25">
      <c r="A4" t="s">
        <v>3</v>
      </c>
      <c r="B4">
        <v>4.2</v>
      </c>
      <c r="C4" t="s">
        <v>2</v>
      </c>
      <c r="E4" t="s">
        <v>14</v>
      </c>
      <c r="L4">
        <v>25</v>
      </c>
      <c r="M4" t="s">
        <v>2</v>
      </c>
      <c r="O4">
        <f>B4*10</f>
        <v>42</v>
      </c>
      <c r="P4" t="s">
        <v>2</v>
      </c>
      <c r="Q4">
        <v>1</v>
      </c>
      <c r="R4" s="2"/>
      <c r="S4">
        <f>Q4*L4/$R$3</f>
        <v>0.25</v>
      </c>
      <c r="T4" t="s">
        <v>2</v>
      </c>
    </row>
    <row r="5" spans="1:20" x14ac:dyDescent="0.25">
      <c r="A5" t="s">
        <v>4</v>
      </c>
      <c r="B5">
        <v>95</v>
      </c>
      <c r="C5" t="s">
        <v>2</v>
      </c>
      <c r="E5" t="s">
        <v>4</v>
      </c>
      <c r="J5">
        <v>3</v>
      </c>
      <c r="K5" t="s">
        <v>13</v>
      </c>
      <c r="L5">
        <f>J5*1000</f>
        <v>3000</v>
      </c>
      <c r="M5" t="s">
        <v>2</v>
      </c>
      <c r="O5">
        <f>B5*10</f>
        <v>950</v>
      </c>
      <c r="P5" t="s">
        <v>2</v>
      </c>
      <c r="Q5">
        <v>1</v>
      </c>
      <c r="R5" s="2"/>
      <c r="S5">
        <f t="shared" ref="S4:S5" si="0">Q5*L5/$R$3</f>
        <v>30</v>
      </c>
      <c r="T5" t="s">
        <v>2</v>
      </c>
    </row>
    <row r="6" spans="1:20" x14ac:dyDescent="0.25">
      <c r="A6" t="s">
        <v>6</v>
      </c>
      <c r="B6">
        <v>5</v>
      </c>
      <c r="Q6" t="s">
        <v>20</v>
      </c>
      <c r="R6">
        <f>R3-SUM(Q3:Q5)</f>
        <v>92.628312692307688</v>
      </c>
    </row>
    <row r="7" spans="1:20" x14ac:dyDescent="0.25">
      <c r="A7" t="s">
        <v>5</v>
      </c>
      <c r="B7">
        <v>25</v>
      </c>
      <c r="C7" t="s">
        <v>7</v>
      </c>
    </row>
    <row r="9" spans="1:20" x14ac:dyDescent="0.25">
      <c r="E9" t="s">
        <v>8</v>
      </c>
      <c r="N9" s="1" t="s">
        <v>21</v>
      </c>
      <c r="O9" s="1"/>
      <c r="P9" s="1"/>
      <c r="Q9" s="1"/>
    </row>
    <row r="10" spans="1:20" x14ac:dyDescent="0.25">
      <c r="F10" t="s">
        <v>11</v>
      </c>
      <c r="O10" t="s">
        <v>16</v>
      </c>
      <c r="Q10" t="s">
        <v>28</v>
      </c>
      <c r="R10" t="s">
        <v>19</v>
      </c>
      <c r="S10" t="s">
        <v>18</v>
      </c>
    </row>
    <row r="11" spans="1:20" x14ac:dyDescent="0.25">
      <c r="A11" t="s">
        <v>1</v>
      </c>
      <c r="B11">
        <v>1.9</v>
      </c>
      <c r="C11" t="s">
        <v>2</v>
      </c>
      <c r="E11" t="s">
        <v>9</v>
      </c>
      <c r="F11">
        <v>147.0146</v>
      </c>
      <c r="G11" t="s">
        <v>12</v>
      </c>
      <c r="H11">
        <f>0.052*1000</f>
        <v>52</v>
      </c>
      <c r="I11" t="s">
        <v>10</v>
      </c>
      <c r="J11">
        <f>H11/F11</f>
        <v>0.35370636657855747</v>
      </c>
      <c r="K11" t="s">
        <v>13</v>
      </c>
      <c r="L11">
        <f>J11*1000</f>
        <v>353.70636657855749</v>
      </c>
      <c r="M11" t="s">
        <v>2</v>
      </c>
      <c r="O11">
        <f>B11*5</f>
        <v>9.5</v>
      </c>
      <c r="P11" t="s">
        <v>2</v>
      </c>
      <c r="Q11">
        <v>2.6858382821588465</v>
      </c>
      <c r="R11" s="2">
        <v>1000</v>
      </c>
      <c r="S11">
        <f>Q11*L11/$R$3</f>
        <v>9.499981</v>
      </c>
      <c r="T11" t="s">
        <v>2</v>
      </c>
    </row>
    <row r="12" spans="1:20" x14ac:dyDescent="0.25">
      <c r="A12" t="s">
        <v>3</v>
      </c>
      <c r="B12">
        <v>4.2</v>
      </c>
      <c r="C12" t="s">
        <v>2</v>
      </c>
      <c r="E12" t="s">
        <v>14</v>
      </c>
      <c r="L12">
        <v>25</v>
      </c>
      <c r="M12" t="s">
        <v>2</v>
      </c>
      <c r="O12">
        <v>20</v>
      </c>
      <c r="P12" t="s">
        <v>2</v>
      </c>
      <c r="Q12">
        <v>800.00007999999991</v>
      </c>
      <c r="R12" s="2"/>
      <c r="S12">
        <f>Q12*L12/$R$11</f>
        <v>20.000001999999999</v>
      </c>
      <c r="T12" t="s">
        <v>2</v>
      </c>
    </row>
    <row r="13" spans="1:20" x14ac:dyDescent="0.25">
      <c r="A13" t="s">
        <v>4</v>
      </c>
      <c r="B13">
        <v>95</v>
      </c>
      <c r="C13" t="s">
        <v>2</v>
      </c>
      <c r="E13" t="s">
        <v>4</v>
      </c>
      <c r="J13">
        <v>3</v>
      </c>
      <c r="K13" t="s">
        <v>13</v>
      </c>
      <c r="L13">
        <f>J13*1000</f>
        <v>3000</v>
      </c>
      <c r="M13" t="s">
        <v>2</v>
      </c>
      <c r="O13">
        <f t="shared" ref="O12:O13" si="1">B13*5</f>
        <v>475</v>
      </c>
      <c r="P13" t="s">
        <v>2</v>
      </c>
      <c r="Q13">
        <v>15.833348333333333</v>
      </c>
      <c r="R13" s="2"/>
      <c r="S13">
        <f t="shared" ref="S13:S14" si="2">Q13*L13/$R$3</f>
        <v>475.00045</v>
      </c>
      <c r="T13" t="s">
        <v>2</v>
      </c>
    </row>
    <row r="14" spans="1:20" x14ac:dyDescent="0.25">
      <c r="E14" t="s">
        <v>29</v>
      </c>
      <c r="L14">
        <v>1000</v>
      </c>
      <c r="M14" t="s">
        <v>13</v>
      </c>
      <c r="O14">
        <v>200</v>
      </c>
      <c r="P14" t="s">
        <v>2</v>
      </c>
      <c r="Q14">
        <v>200.00000499999999</v>
      </c>
      <c r="S14">
        <f>Q14*L14/$R$11</f>
        <v>200.00000499999999</v>
      </c>
    </row>
    <row r="15" spans="1:20" x14ac:dyDescent="0.25">
      <c r="A15" t="s">
        <v>22</v>
      </c>
      <c r="B15">
        <v>25</v>
      </c>
      <c r="C15" t="s">
        <v>2</v>
      </c>
      <c r="J15">
        <v>0.5</v>
      </c>
      <c r="K15" t="s">
        <v>13</v>
      </c>
      <c r="L15">
        <f>J15*1000</f>
        <v>500</v>
      </c>
      <c r="M15" t="s">
        <v>2</v>
      </c>
      <c r="O15">
        <v>25</v>
      </c>
      <c r="P15" t="s">
        <v>2</v>
      </c>
      <c r="Q15">
        <v>50</v>
      </c>
      <c r="S15">
        <f>Q15*L15/R11</f>
        <v>25</v>
      </c>
      <c r="T15" t="s">
        <v>2</v>
      </c>
    </row>
    <row r="16" spans="1:20" x14ac:dyDescent="0.25">
      <c r="A16" t="s">
        <v>6</v>
      </c>
      <c r="B16">
        <v>5</v>
      </c>
      <c r="Q16" t="s">
        <v>31</v>
      </c>
      <c r="R16">
        <f>R11-Q15</f>
        <v>950</v>
      </c>
      <c r="S16" t="s">
        <v>32</v>
      </c>
    </row>
    <row r="17" spans="1:15" x14ac:dyDescent="0.25">
      <c r="A17" t="s">
        <v>5</v>
      </c>
      <c r="B17">
        <v>25</v>
      </c>
      <c r="C17" t="s">
        <v>7</v>
      </c>
      <c r="F17" t="s">
        <v>11</v>
      </c>
      <c r="H17" t="s">
        <v>19</v>
      </c>
      <c r="L17" t="s">
        <v>26</v>
      </c>
      <c r="N17" t="s">
        <v>18</v>
      </c>
    </row>
    <row r="18" spans="1:15" x14ac:dyDescent="0.25">
      <c r="A18" t="s">
        <v>23</v>
      </c>
      <c r="B18">
        <v>0.15</v>
      </c>
      <c r="C18" t="s">
        <v>2</v>
      </c>
      <c r="E18" t="s">
        <v>23</v>
      </c>
      <c r="F18">
        <v>58.44</v>
      </c>
      <c r="G18" t="s">
        <v>12</v>
      </c>
      <c r="H18">
        <v>10</v>
      </c>
      <c r="I18" t="s">
        <v>24</v>
      </c>
      <c r="J18">
        <f>H18/1000</f>
        <v>0.01</v>
      </c>
      <c r="K18" t="s">
        <v>25</v>
      </c>
      <c r="L18">
        <v>8.7660000000000002E-2</v>
      </c>
      <c r="M18" t="s">
        <v>27</v>
      </c>
      <c r="N18">
        <f>L18/F18/J18</f>
        <v>0.15</v>
      </c>
      <c r="O18" t="s">
        <v>13</v>
      </c>
    </row>
  </sheetData>
  <mergeCells count="4">
    <mergeCell ref="N1:Q1"/>
    <mergeCell ref="R3:R5"/>
    <mergeCell ref="N9:Q9"/>
    <mergeCell ref="R11:R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6" sqref="A1:J6"/>
    </sheetView>
  </sheetViews>
  <sheetFormatPr defaultRowHeight="15" x14ac:dyDescent="0.25"/>
  <cols>
    <col min="1" max="1" width="15.85546875" customWidth="1"/>
  </cols>
  <sheetData>
    <row r="1" spans="1:10" x14ac:dyDescent="0.25">
      <c r="B1" t="s">
        <v>30</v>
      </c>
      <c r="E1" t="s">
        <v>16</v>
      </c>
    </row>
    <row r="2" spans="1:10" x14ac:dyDescent="0.25">
      <c r="A2" t="s">
        <v>9</v>
      </c>
      <c r="B2">
        <v>353.70636657855749</v>
      </c>
      <c r="C2" t="s">
        <v>2</v>
      </c>
      <c r="E2">
        <v>9.5</v>
      </c>
      <c r="F2" t="s">
        <v>2</v>
      </c>
      <c r="G2">
        <v>2.6858382821588465</v>
      </c>
      <c r="H2">
        <v>1000</v>
      </c>
      <c r="I2">
        <v>9.499981</v>
      </c>
      <c r="J2" t="s">
        <v>2</v>
      </c>
    </row>
    <row r="3" spans="1:10" x14ac:dyDescent="0.25">
      <c r="A3" t="s">
        <v>14</v>
      </c>
      <c r="B3">
        <v>25</v>
      </c>
      <c r="C3" t="s">
        <v>2</v>
      </c>
      <c r="E3">
        <v>20</v>
      </c>
      <c r="F3" t="s">
        <v>2</v>
      </c>
      <c r="G3">
        <v>800.00007999999991</v>
      </c>
      <c r="I3">
        <v>20.000001999999999</v>
      </c>
      <c r="J3" t="s">
        <v>2</v>
      </c>
    </row>
    <row r="4" spans="1:10" x14ac:dyDescent="0.25">
      <c r="A4" t="s">
        <v>4</v>
      </c>
      <c r="B4">
        <v>3000</v>
      </c>
      <c r="C4" t="s">
        <v>2</v>
      </c>
      <c r="E4">
        <v>475</v>
      </c>
      <c r="F4" t="s">
        <v>2</v>
      </c>
      <c r="G4">
        <v>15.833348333333333</v>
      </c>
      <c r="I4">
        <v>475.00045</v>
      </c>
      <c r="J4" t="s">
        <v>2</v>
      </c>
    </row>
    <row r="5" spans="1:10" x14ac:dyDescent="0.25">
      <c r="A5" t="s">
        <v>29</v>
      </c>
      <c r="B5">
        <v>1000</v>
      </c>
      <c r="C5" t="s">
        <v>13</v>
      </c>
      <c r="E5">
        <v>200</v>
      </c>
      <c r="F5" t="s">
        <v>2</v>
      </c>
      <c r="G5">
        <v>200.00000499999999</v>
      </c>
      <c r="I5">
        <v>200.00000499999999</v>
      </c>
    </row>
    <row r="6" spans="1:10" x14ac:dyDescent="0.25">
      <c r="B6">
        <v>500</v>
      </c>
      <c r="C6" t="s">
        <v>2</v>
      </c>
      <c r="E6">
        <v>25</v>
      </c>
      <c r="F6" t="s">
        <v>2</v>
      </c>
      <c r="G6">
        <v>10</v>
      </c>
      <c r="H6">
        <v>200</v>
      </c>
      <c r="I6">
        <v>25</v>
      </c>
      <c r="J6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2017-04-14T01:17:18Z</dcterms:modified>
</cp:coreProperties>
</file>