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doc\protocols\qpcr\"/>
    </mc:Choice>
  </mc:AlternateContent>
  <bookViews>
    <workbookView xWindow="1425" yWindow="465" windowWidth="27165" windowHeight="16500"/>
  </bookViews>
  <sheets>
    <sheet name="VpmoA" sheetId="1" r:id="rId1"/>
    <sheet name="pmoA" sheetId="4" r:id="rId2"/>
  </sheets>
  <definedNames>
    <definedName name="solver_adj" localSheetId="0" hidden="1">VpmoA!$I$6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VpmoA!$K$6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100000000</definedName>
    <definedName name="solver_ver" localSheetId="0" hidden="1">3</definedName>
  </definedNames>
  <calcPr calcId="171027" concurrentCalc="0"/>
</workbook>
</file>

<file path=xl/calcChain.xml><?xml version="1.0" encoding="utf-8"?>
<calcChain xmlns="http://schemas.openxmlformats.org/spreadsheetml/2006/main">
  <c r="K7" i="1" l="1"/>
  <c r="H7" i="1"/>
  <c r="N6" i="1"/>
  <c r="K6" i="1"/>
  <c r="H6" i="1"/>
  <c r="G6" i="1"/>
  <c r="D6" i="1"/>
  <c r="L13" i="1"/>
  <c r="B27" i="1"/>
  <c r="B28" i="1"/>
  <c r="B29" i="1"/>
  <c r="B30" i="1"/>
  <c r="B31" i="1"/>
  <c r="B32" i="1"/>
  <c r="D6" i="4"/>
  <c r="G6" i="4"/>
  <c r="H6" i="4"/>
  <c r="I6" i="4"/>
  <c r="J6" i="4"/>
  <c r="B27" i="4"/>
  <c r="B28" i="4"/>
  <c r="B29" i="4"/>
  <c r="B30" i="4"/>
  <c r="B31" i="4"/>
  <c r="B32" i="4"/>
  <c r="B20" i="1"/>
  <c r="B21" i="1"/>
  <c r="B22" i="1"/>
  <c r="B23" i="1"/>
  <c r="B24" i="1"/>
  <c r="B25" i="1"/>
  <c r="B20" i="4"/>
  <c r="B21" i="4"/>
  <c r="B22" i="4"/>
  <c r="B23" i="4"/>
  <c r="B24" i="4"/>
  <c r="B25" i="4"/>
</calcChain>
</file>

<file path=xl/comments1.xml><?xml version="1.0" encoding="utf-8"?>
<comments xmlns="http://schemas.openxmlformats.org/spreadsheetml/2006/main">
  <authors>
    <author>Angela Sherry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Angela Sherry:</t>
        </r>
        <r>
          <rPr>
            <sz val="9"/>
            <color indexed="81"/>
            <rFont val="Tahoma"/>
            <family val="2"/>
          </rPr>
          <t xml:space="preserve">
Corrected for vector sequence at ends of PCR insert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Angela Sherry:</t>
        </r>
        <r>
          <rPr>
            <sz val="9"/>
            <color indexed="81"/>
            <rFont val="Tahoma"/>
            <family val="2"/>
          </rPr>
          <t xml:space="preserve">
Corrected for vector sequence at ends of PCR insert</t>
        </r>
      </text>
    </comment>
  </commentList>
</comments>
</file>

<file path=xl/sharedStrings.xml><?xml version="1.0" encoding="utf-8"?>
<sst xmlns="http://schemas.openxmlformats.org/spreadsheetml/2006/main" count="89" uniqueCount="36">
  <si>
    <t>Avagadro's number</t>
  </si>
  <si>
    <t>DNA Conc (ng/ul)</t>
  </si>
  <si>
    <t>DNA Conc (g/ul)</t>
  </si>
  <si>
    <t>No. of base pairs</t>
  </si>
  <si>
    <t>Da</t>
  </si>
  <si>
    <t>MW (g/mol)</t>
  </si>
  <si>
    <t>Amount of DNA (molecules/ul)</t>
  </si>
  <si>
    <t>Clone</t>
  </si>
  <si>
    <t>ul of DNA</t>
  </si>
  <si>
    <t>ul of water</t>
  </si>
  <si>
    <t>or 1ul</t>
  </si>
  <si>
    <t>99ul</t>
  </si>
  <si>
    <t>DNA</t>
  </si>
  <si>
    <t>H2O</t>
  </si>
  <si>
    <r>
      <t xml:space="preserve">   6.022 </t>
    </r>
    <r>
      <rPr>
        <sz val="10"/>
        <color indexed="8"/>
        <rFont val="Symbol"/>
        <family val="1"/>
      </rPr>
      <t>´</t>
    </r>
    <r>
      <rPr>
        <sz val="10"/>
        <color indexed="8"/>
        <rFont val="Times New Roman"/>
        <family val="1"/>
      </rPr>
      <t xml:space="preserve"> 10</t>
    </r>
    <r>
      <rPr>
        <vertAlign val="superscript"/>
        <sz val="10"/>
        <color indexed="8"/>
        <rFont val="Times New Roman"/>
        <family val="1"/>
      </rPr>
      <t>23</t>
    </r>
    <r>
      <rPr>
        <sz val="10"/>
        <color indexed="8"/>
        <rFont val="Times New Roman"/>
        <family val="1"/>
      </rPr>
      <t xml:space="preserve"> (molecules/mol) </t>
    </r>
    <r>
      <rPr>
        <sz val="10"/>
        <color indexed="8"/>
        <rFont val="Symbol"/>
        <family val="1"/>
      </rPr>
      <t>´</t>
    </r>
    <r>
      <rPr>
        <sz val="10"/>
        <color indexed="8"/>
        <rFont val="Times New Roman"/>
        <family val="1"/>
      </rPr>
      <t xml:space="preserve"> concentration (g/</t>
    </r>
    <r>
      <rPr>
        <sz val="10"/>
        <color indexed="8"/>
        <rFont val="Symbol"/>
        <family val="1"/>
      </rPr>
      <t>m</t>
    </r>
    <r>
      <rPr>
        <sz val="10"/>
        <color indexed="8"/>
        <rFont val="Times New Roman"/>
        <family val="1"/>
      </rPr>
      <t>l)</t>
    </r>
  </si>
  <si>
    <r>
      <t>= amount of DNA (molecules/</t>
    </r>
    <r>
      <rPr>
        <sz val="10"/>
        <color indexed="8"/>
        <rFont val="Symbol"/>
        <family val="1"/>
      </rPr>
      <t>m</t>
    </r>
    <r>
      <rPr>
        <sz val="10"/>
        <color indexed="8"/>
        <rFont val="Times New Roman"/>
        <family val="1"/>
      </rPr>
      <t xml:space="preserve">l) </t>
    </r>
  </si>
  <si>
    <r>
      <t xml:space="preserve">(where MW = No of base pairs </t>
    </r>
    <r>
      <rPr>
        <sz val="10"/>
        <color indexed="8"/>
        <rFont val="Symbol"/>
        <family val="1"/>
      </rPr>
      <t>´</t>
    </r>
    <r>
      <rPr>
        <sz val="10"/>
        <color indexed="8"/>
        <rFont val="Times New Roman"/>
        <family val="1"/>
      </rPr>
      <t xml:space="preserve"> 660 Da)</t>
    </r>
  </si>
  <si>
    <t>Standard Curve</t>
    <phoneticPr fontId="8" type="noConversion"/>
  </si>
  <si>
    <t>AMT DNA</t>
    <phoneticPr fontId="8" type="noConversion"/>
  </si>
  <si>
    <t>AMT Water</t>
    <phoneticPr fontId="8" type="noConversion"/>
  </si>
  <si>
    <t>1 (of previous)</t>
    <phoneticPr fontId="8" type="noConversion"/>
  </si>
  <si>
    <t>MST</t>
    <phoneticPr fontId="8" type="noConversion"/>
  </si>
  <si>
    <t>MST</t>
    <phoneticPr fontId="8" type="noConversion"/>
  </si>
  <si>
    <t>1492R_16sRNA_1(original)</t>
    <phoneticPr fontId="8" type="noConversion"/>
  </si>
  <si>
    <t>27F-1492R_16sRNA_2</t>
    <phoneticPr fontId="8" type="noConversion"/>
  </si>
  <si>
    <t>Ecoli 16S</t>
    <phoneticPr fontId="8" type="noConversion"/>
  </si>
  <si>
    <t>Qbit Calculations</t>
  </si>
  <si>
    <t>1:Original</t>
  </si>
  <si>
    <t xml:space="preserve"> 2: 10x dilution</t>
  </si>
  <si>
    <t>3: 100x dilution</t>
  </si>
  <si>
    <t>#Samples</t>
  </si>
  <si>
    <t>ng/ul</t>
  </si>
  <si>
    <t>&lt; 50</t>
  </si>
  <si>
    <t>stock ml</t>
  </si>
  <si>
    <t>dH2O, ml</t>
  </si>
  <si>
    <t>Target 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</si>
</sst>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10"/>
      <color indexed="8"/>
      <name val="Symbol"/>
      <family val="1"/>
    </font>
    <font>
      <vertAlign val="superscript"/>
      <sz val="10"/>
      <color indexed="8"/>
      <name val="Times New Roman"/>
      <family val="1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0" fillId="0" borderId="0" xfId="0" applyFill="1" applyAlignment="1">
      <alignment horizontal="left"/>
    </xf>
    <xf numFmtId="0" fontId="5" fillId="0" borderId="0" xfId="0" applyFont="1"/>
    <xf numFmtId="16" fontId="0" fillId="0" borderId="0" xfId="0" applyNumberFormat="1"/>
    <xf numFmtId="11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180975</xdr:rowOff>
    </xdr:from>
    <xdr:to>
      <xdr:col>6</xdr:col>
      <xdr:colOff>514350</xdr:colOff>
      <xdr:row>11</xdr:row>
      <xdr:rowOff>180975</xdr:rowOff>
    </xdr:to>
    <xdr:sp macro="" textlink="">
      <xdr:nvSpPr>
        <xdr:cNvPr id="1102" name="Line 15">
          <a:extLst>
            <a:ext uri="{FF2B5EF4-FFF2-40B4-BE49-F238E27FC236}">
              <a16:creationId xmlns:a16="http://schemas.microsoft.com/office/drawing/2014/main" id="{67E70D73-B691-4436-8826-B2330C2D0F4D}"/>
            </a:ext>
          </a:extLst>
        </xdr:cNvPr>
        <xdr:cNvSpPr>
          <a:spLocks noChangeShapeType="1"/>
        </xdr:cNvSpPr>
      </xdr:nvSpPr>
      <xdr:spPr bwMode="auto">
        <a:xfrm>
          <a:off x="4657725" y="2276475"/>
          <a:ext cx="3171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180975</xdr:rowOff>
    </xdr:from>
    <xdr:to>
      <xdr:col>6</xdr:col>
      <xdr:colOff>514350</xdr:colOff>
      <xdr:row>11</xdr:row>
      <xdr:rowOff>180975</xdr:rowOff>
    </xdr:to>
    <xdr:sp macro="" textlink="">
      <xdr:nvSpPr>
        <xdr:cNvPr id="4138" name="Line 15">
          <a:extLst>
            <a:ext uri="{FF2B5EF4-FFF2-40B4-BE49-F238E27FC236}">
              <a16:creationId xmlns:a16="http://schemas.microsoft.com/office/drawing/2014/main" id="{F81B3190-4B81-4339-B12B-E7AFB1691CED}"/>
            </a:ext>
          </a:extLst>
        </xdr:cNvPr>
        <xdr:cNvSpPr>
          <a:spLocks noChangeShapeType="1"/>
        </xdr:cNvSpPr>
      </xdr:nvSpPr>
      <xdr:spPr bwMode="auto">
        <a:xfrm>
          <a:off x="4124325" y="2276475"/>
          <a:ext cx="3028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tabSelected="1" topLeftCell="C1" zoomScaleNormal="100" workbookViewId="0">
      <selection activeCell="I8" sqref="I8"/>
    </sheetView>
  </sheetViews>
  <sheetFormatPr defaultColWidth="8.85546875" defaultRowHeight="15" x14ac:dyDescent="0.25"/>
  <cols>
    <col min="1" max="1" width="22.42578125" customWidth="1"/>
    <col min="2" max="2" width="31" customWidth="1"/>
    <col min="3" max="3" width="16.42578125" bestFit="1" customWidth="1"/>
    <col min="4" max="4" width="15.42578125" bestFit="1" customWidth="1"/>
    <col min="5" max="5" width="15.85546875" bestFit="1" customWidth="1"/>
    <col min="6" max="6" width="8.5703125" customWidth="1"/>
    <col min="7" max="7" width="16.5703125" customWidth="1"/>
    <col min="8" max="8" width="28.7109375" customWidth="1"/>
    <col min="9" max="9" width="15.5703125" customWidth="1"/>
    <col min="10" max="10" width="10.42578125" bestFit="1" customWidth="1"/>
    <col min="11" max="11" width="11" bestFit="1" customWidth="1"/>
    <col min="14" max="14" width="12" bestFit="1" customWidth="1"/>
  </cols>
  <sheetData>
    <row r="1" spans="1:14" x14ac:dyDescent="0.25">
      <c r="A1" s="4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8</v>
      </c>
      <c r="J1" s="4" t="s">
        <v>9</v>
      </c>
    </row>
    <row r="5" spans="1:14" x14ac:dyDescent="0.25">
      <c r="A5" s="4" t="s">
        <v>7</v>
      </c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33</v>
      </c>
      <c r="J5" s="4" t="s">
        <v>34</v>
      </c>
      <c r="K5" s="4" t="s">
        <v>35</v>
      </c>
      <c r="L5" s="4"/>
    </row>
    <row r="6" spans="1:14" x14ac:dyDescent="0.25">
      <c r="A6" s="8" t="s">
        <v>25</v>
      </c>
      <c r="B6" s="2">
        <v>6.0220000000000003E+23</v>
      </c>
      <c r="C6" s="1">
        <v>0.1585</v>
      </c>
      <c r="D6" s="1">
        <f>C6/1000000000</f>
        <v>1.585E-10</v>
      </c>
      <c r="E6" s="1">
        <v>411</v>
      </c>
      <c r="F6" s="6">
        <v>660</v>
      </c>
      <c r="G6" s="1">
        <f>E6*F6</f>
        <v>271260</v>
      </c>
      <c r="H6" s="3">
        <f>(B6*D6)/G6</f>
        <v>351871636.06871635</v>
      </c>
      <c r="I6" s="5">
        <v>39.702767762556725</v>
      </c>
      <c r="J6" s="5">
        <v>100</v>
      </c>
      <c r="K6" s="11">
        <f>H6*I6/(I6+J6)</f>
        <v>100000007.67924264</v>
      </c>
      <c r="N6">
        <f>3.8693*100000000*I6/(100+I6)</f>
        <v>109963404.2789771</v>
      </c>
    </row>
    <row r="7" spans="1:14" x14ac:dyDescent="0.25">
      <c r="A7" s="8"/>
      <c r="B7" s="2"/>
      <c r="C7" s="1"/>
      <c r="D7" s="1"/>
      <c r="E7" s="1"/>
      <c r="F7" s="6"/>
      <c r="G7" s="1"/>
      <c r="H7" s="3">
        <f>3.8693*100000000</f>
        <v>386930000</v>
      </c>
      <c r="I7" s="5">
        <v>34.85</v>
      </c>
      <c r="J7" s="5">
        <v>100</v>
      </c>
      <c r="K7" s="11">
        <f>H7*I7/(I7+J7)</f>
        <v>99996370.040786058</v>
      </c>
    </row>
    <row r="11" spans="1:14" x14ac:dyDescent="0.25">
      <c r="I11" t="s">
        <v>26</v>
      </c>
      <c r="J11" t="s">
        <v>31</v>
      </c>
    </row>
    <row r="12" spans="1:14" ht="16.5" x14ac:dyDescent="0.25">
      <c r="D12" s="9" t="s">
        <v>14</v>
      </c>
      <c r="I12" t="s">
        <v>27</v>
      </c>
      <c r="J12">
        <v>6.3</v>
      </c>
      <c r="K12">
        <v>5.7</v>
      </c>
    </row>
    <row r="13" spans="1:14" x14ac:dyDescent="0.25">
      <c r="E13" s="9" t="s">
        <v>5</v>
      </c>
      <c r="I13" s="12" t="s">
        <v>28</v>
      </c>
      <c r="J13">
        <v>0.57999999999999996</v>
      </c>
      <c r="K13">
        <v>0.58499999999999996</v>
      </c>
      <c r="L13">
        <f>AVERAGE(J13:K13)</f>
        <v>0.58250000000000002</v>
      </c>
    </row>
    <row r="14" spans="1:14" x14ac:dyDescent="0.25">
      <c r="D14" s="9" t="s">
        <v>15</v>
      </c>
      <c r="I14" t="s">
        <v>29</v>
      </c>
      <c r="J14" t="s">
        <v>32</v>
      </c>
      <c r="K14">
        <v>6.2E-2</v>
      </c>
    </row>
    <row r="15" spans="1:14" x14ac:dyDescent="0.25">
      <c r="D15" s="9" t="s">
        <v>16</v>
      </c>
    </row>
    <row r="17" spans="1:6" x14ac:dyDescent="0.25">
      <c r="F17" t="s">
        <v>30</v>
      </c>
    </row>
    <row r="18" spans="1:6" x14ac:dyDescent="0.25">
      <c r="F18">
        <v>6</v>
      </c>
    </row>
    <row r="19" spans="1:6" x14ac:dyDescent="0.25">
      <c r="A19" s="7" t="s">
        <v>17</v>
      </c>
      <c r="B19" s="4" t="s">
        <v>6</v>
      </c>
      <c r="C19" t="s">
        <v>18</v>
      </c>
      <c r="D19" t="s">
        <v>19</v>
      </c>
    </row>
    <row r="20" spans="1:6" x14ac:dyDescent="0.25">
      <c r="A20" t="s">
        <v>23</v>
      </c>
      <c r="B20" s="3">
        <f>H6</f>
        <v>351871636.06871635</v>
      </c>
    </row>
    <row r="21" spans="1:6" x14ac:dyDescent="0.25">
      <c r="A21" s="10"/>
      <c r="B21" s="11">
        <f>B20/D21</f>
        <v>35187163.606871635</v>
      </c>
      <c r="C21">
        <v>1</v>
      </c>
      <c r="D21">
        <v>10</v>
      </c>
    </row>
    <row r="22" spans="1:6" x14ac:dyDescent="0.25">
      <c r="B22" s="11">
        <f>B21/D22</f>
        <v>351871.63606871635</v>
      </c>
      <c r="C22" t="s">
        <v>20</v>
      </c>
      <c r="D22">
        <v>100</v>
      </c>
    </row>
    <row r="23" spans="1:6" x14ac:dyDescent="0.25">
      <c r="B23" s="11">
        <f>B22/D23</f>
        <v>3518.7163606871636</v>
      </c>
      <c r="C23" t="s">
        <v>20</v>
      </c>
      <c r="D23">
        <v>100</v>
      </c>
    </row>
    <row r="24" spans="1:6" x14ac:dyDescent="0.25">
      <c r="B24" s="11">
        <f>B23/D24</f>
        <v>35.187163606871636</v>
      </c>
      <c r="C24" t="s">
        <v>20</v>
      </c>
      <c r="D24">
        <v>100</v>
      </c>
    </row>
    <row r="25" spans="1:6" x14ac:dyDescent="0.25">
      <c r="B25" s="11">
        <f>B24/D25</f>
        <v>0.35187163606871635</v>
      </c>
      <c r="C25" t="s">
        <v>20</v>
      </c>
      <c r="D25">
        <v>100</v>
      </c>
    </row>
    <row r="27" spans="1:6" x14ac:dyDescent="0.25">
      <c r="A27" t="s">
        <v>24</v>
      </c>
      <c r="B27" s="3">
        <f>H7</f>
        <v>386930000</v>
      </c>
    </row>
    <row r="28" spans="1:6" x14ac:dyDescent="0.25">
      <c r="B28" s="11">
        <f>B27/D28</f>
        <v>3869300</v>
      </c>
      <c r="C28">
        <v>1</v>
      </c>
      <c r="D28">
        <v>100</v>
      </c>
    </row>
    <row r="29" spans="1:6" x14ac:dyDescent="0.25">
      <c r="B29" s="11">
        <f>B28/D29</f>
        <v>38693</v>
      </c>
      <c r="C29" t="s">
        <v>20</v>
      </c>
      <c r="D29">
        <v>100</v>
      </c>
    </row>
    <row r="30" spans="1:6" x14ac:dyDescent="0.25">
      <c r="B30" s="11">
        <f>B29/D30</f>
        <v>386.93</v>
      </c>
      <c r="C30" t="s">
        <v>20</v>
      </c>
      <c r="D30">
        <v>100</v>
      </c>
    </row>
    <row r="31" spans="1:6" x14ac:dyDescent="0.25">
      <c r="B31" s="11">
        <f>B30/D31</f>
        <v>3.8693</v>
      </c>
      <c r="C31" t="s">
        <v>20</v>
      </c>
      <c r="D31">
        <v>100</v>
      </c>
    </row>
    <row r="32" spans="1:6" x14ac:dyDescent="0.25">
      <c r="B32" s="11">
        <f>B31/D32</f>
        <v>3.8692999999999998E-2</v>
      </c>
      <c r="C32" t="s">
        <v>20</v>
      </c>
      <c r="D32">
        <v>100</v>
      </c>
    </row>
  </sheetData>
  <phoneticPr fontId="8" type="noConversion"/>
  <pageMargins left="0.70000000000000007" right="0.70000000000000007" top="0.75000000000000011" bottom="0.75000000000000011" header="0.30000000000000004" footer="0.30000000000000004"/>
  <pageSetup paperSize="43" scale="66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zoomScaleNormal="80" workbookViewId="0">
      <pane xSplit="1" topLeftCell="B1" activePane="topRight" state="frozen"/>
      <selection pane="topRight" activeCell="A6" sqref="A6"/>
    </sheetView>
  </sheetViews>
  <sheetFormatPr defaultColWidth="8.85546875" defaultRowHeight="15" x14ac:dyDescent="0.25"/>
  <cols>
    <col min="1" max="1" width="18.42578125" customWidth="1"/>
    <col min="2" max="2" width="27" customWidth="1"/>
    <col min="3" max="3" width="16.42578125" customWidth="1"/>
    <col min="4" max="4" width="15.42578125" customWidth="1"/>
    <col min="5" max="5" width="15.85546875" customWidth="1"/>
    <col min="6" max="6" width="6.42578125" customWidth="1"/>
    <col min="7" max="7" width="16.5703125" customWidth="1"/>
    <col min="8" max="8" width="27.140625" customWidth="1"/>
    <col min="9" max="9" width="9.42578125" customWidth="1"/>
    <col min="10" max="10" width="10.42578125" customWidth="1"/>
  </cols>
  <sheetData>
    <row r="1" spans="1:12" x14ac:dyDescent="0.25">
      <c r="A1" s="4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8</v>
      </c>
      <c r="J1" s="4" t="s">
        <v>9</v>
      </c>
    </row>
    <row r="5" spans="1:12" x14ac:dyDescent="0.25">
      <c r="A5" s="4" t="s">
        <v>7</v>
      </c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8</v>
      </c>
      <c r="J5" s="4" t="s">
        <v>9</v>
      </c>
      <c r="K5" s="4" t="s">
        <v>12</v>
      </c>
      <c r="L5" s="4" t="s">
        <v>13</v>
      </c>
    </row>
    <row r="6" spans="1:12" x14ac:dyDescent="0.25">
      <c r="A6" s="8" t="s">
        <v>21</v>
      </c>
      <c r="B6" s="2">
        <v>6.0220000000000003E+23</v>
      </c>
      <c r="C6" s="1">
        <v>13.3</v>
      </c>
      <c r="D6" s="1">
        <f>C6/1000000000</f>
        <v>1.33E-8</v>
      </c>
      <c r="E6" s="1">
        <v>508</v>
      </c>
      <c r="F6" s="6">
        <v>660</v>
      </c>
      <c r="G6" s="1">
        <f>E6*F6</f>
        <v>335280</v>
      </c>
      <c r="H6" s="3">
        <f>(B6*D6)/G6</f>
        <v>23888272488.666191</v>
      </c>
      <c r="I6" s="5">
        <f>1000000000/H6*100</f>
        <v>4.1861545261359971</v>
      </c>
      <c r="J6" s="5">
        <f>500-I6</f>
        <v>495.81384547386398</v>
      </c>
      <c r="K6" t="s">
        <v>10</v>
      </c>
      <c r="L6" t="s">
        <v>11</v>
      </c>
    </row>
    <row r="7" spans="1:12" x14ac:dyDescent="0.25">
      <c r="A7" s="8"/>
      <c r="B7" s="2"/>
      <c r="C7" s="1"/>
      <c r="D7" s="1"/>
      <c r="E7" s="1"/>
      <c r="F7" s="6"/>
      <c r="G7" s="1"/>
      <c r="H7" s="3"/>
      <c r="I7" s="5"/>
      <c r="J7" s="5"/>
    </row>
    <row r="12" spans="1:12" ht="16.5" x14ac:dyDescent="0.25">
      <c r="D12" s="9" t="s">
        <v>14</v>
      </c>
    </row>
    <row r="13" spans="1:12" x14ac:dyDescent="0.25">
      <c r="E13" s="9" t="s">
        <v>5</v>
      </c>
    </row>
    <row r="14" spans="1:12" x14ac:dyDescent="0.25">
      <c r="D14" s="9" t="s">
        <v>15</v>
      </c>
    </row>
    <row r="15" spans="1:12" x14ac:dyDescent="0.25">
      <c r="D15" s="9" t="s">
        <v>16</v>
      </c>
    </row>
    <row r="19" spans="1:4" x14ac:dyDescent="0.25">
      <c r="A19" s="7" t="s">
        <v>17</v>
      </c>
      <c r="B19" s="4" t="s">
        <v>6</v>
      </c>
      <c r="C19" t="s">
        <v>18</v>
      </c>
      <c r="D19" t="s">
        <v>19</v>
      </c>
    </row>
    <row r="20" spans="1:4" x14ac:dyDescent="0.25">
      <c r="A20" t="s">
        <v>22</v>
      </c>
      <c r="B20" s="3">
        <f>H6</f>
        <v>23888272488.666191</v>
      </c>
    </row>
    <row r="21" spans="1:4" x14ac:dyDescent="0.25">
      <c r="A21" s="10"/>
      <c r="B21" s="11">
        <f>B20/D21</f>
        <v>238882724.88666192</v>
      </c>
      <c r="C21">
        <v>1</v>
      </c>
      <c r="D21">
        <v>100</v>
      </c>
    </row>
    <row r="22" spans="1:4" x14ac:dyDescent="0.25">
      <c r="B22" s="11">
        <f>B21/D22</f>
        <v>2388827.2488666191</v>
      </c>
      <c r="C22" t="s">
        <v>20</v>
      </c>
      <c r="D22">
        <v>100</v>
      </c>
    </row>
    <row r="23" spans="1:4" x14ac:dyDescent="0.25">
      <c r="B23" s="11">
        <f>B22/D23</f>
        <v>23888.272488666189</v>
      </c>
      <c r="C23" t="s">
        <v>20</v>
      </c>
      <c r="D23">
        <v>100</v>
      </c>
    </row>
    <row r="24" spans="1:4" x14ac:dyDescent="0.25">
      <c r="B24" s="11">
        <f>B23/D24</f>
        <v>238.88272488666189</v>
      </c>
      <c r="C24" t="s">
        <v>20</v>
      </c>
      <c r="D24">
        <v>100</v>
      </c>
    </row>
    <row r="25" spans="1:4" x14ac:dyDescent="0.25">
      <c r="B25" s="11">
        <f>B24/D25</f>
        <v>2.3888272488666189</v>
      </c>
      <c r="C25" t="s">
        <v>20</v>
      </c>
      <c r="D25">
        <v>100</v>
      </c>
    </row>
    <row r="27" spans="1:4" x14ac:dyDescent="0.25">
      <c r="B27" s="3">
        <f>H7</f>
        <v>0</v>
      </c>
    </row>
    <row r="28" spans="1:4" x14ac:dyDescent="0.25">
      <c r="B28" s="11">
        <f>B27/D28</f>
        <v>0</v>
      </c>
      <c r="C28">
        <v>1</v>
      </c>
      <c r="D28">
        <v>100</v>
      </c>
    </row>
    <row r="29" spans="1:4" x14ac:dyDescent="0.25">
      <c r="B29" s="11">
        <f>B28/D29</f>
        <v>0</v>
      </c>
      <c r="C29" t="s">
        <v>20</v>
      </c>
      <c r="D29">
        <v>100</v>
      </c>
    </row>
    <row r="30" spans="1:4" x14ac:dyDescent="0.25">
      <c r="B30" s="11">
        <f>B29/D30</f>
        <v>0</v>
      </c>
      <c r="C30" t="s">
        <v>20</v>
      </c>
      <c r="D30">
        <v>100</v>
      </c>
    </row>
    <row r="31" spans="1:4" x14ac:dyDescent="0.25">
      <c r="B31" s="11">
        <f>B30/D31</f>
        <v>0</v>
      </c>
      <c r="C31" t="s">
        <v>20</v>
      </c>
      <c r="D31">
        <v>100</v>
      </c>
    </row>
    <row r="32" spans="1:4" x14ac:dyDescent="0.25">
      <c r="B32" s="11">
        <f>B31/D32</f>
        <v>0</v>
      </c>
      <c r="C32" t="s">
        <v>20</v>
      </c>
      <c r="D32">
        <v>100</v>
      </c>
    </row>
  </sheetData>
  <phoneticPr fontId="8" type="noConversion"/>
  <pageMargins left="0.70000000000000007" right="0.70000000000000007" top="0.75000000000000011" bottom="0.75000000000000011" header="0.30000000000000004" footer="0.30000000000000004"/>
  <pageSetup paperSize="43" scale="46" orientation="portrait" horizontalDpi="300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VpmoA</vt:lpstr>
      <vt:lpstr>pmoA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Brown</dc:creator>
  <cp:lastModifiedBy>andriy</cp:lastModifiedBy>
  <cp:lastPrinted>2013-03-06T22:02:59Z</cp:lastPrinted>
  <dcterms:created xsi:type="dcterms:W3CDTF">2008-09-30T10:05:13Z</dcterms:created>
  <dcterms:modified xsi:type="dcterms:W3CDTF">2017-07-04T21:36:04Z</dcterms:modified>
</cp:coreProperties>
</file>