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680"/>
  </bookViews>
  <sheets>
    <sheet name="Sheet1" sheetId="1" r:id="rId1"/>
    <sheet name="Supplementary Data" sheetId="2" r:id="rId2"/>
    <sheet name="Sheet3" sheetId="3" r:id="rId3"/>
  </sheets>
  <definedNames>
    <definedName name="solver_adj" localSheetId="0" hidden="1">Sheet1!$D$105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Sheet1!$D$109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45621" iterateDelta="1E-4"/>
</workbook>
</file>

<file path=xl/calcChain.xml><?xml version="1.0" encoding="utf-8"?>
<calcChain xmlns="http://schemas.openxmlformats.org/spreadsheetml/2006/main">
  <c r="L93" i="1" l="1"/>
  <c r="G64" i="1"/>
  <c r="H101" i="1" l="1"/>
  <c r="C101" i="1"/>
  <c r="D109" i="1" l="1"/>
  <c r="H92" i="1" l="1"/>
  <c r="H96" i="1" s="1"/>
  <c r="C92" i="1"/>
  <c r="C96" i="1" s="1"/>
  <c r="H88" i="1"/>
  <c r="C88" i="1"/>
  <c r="H59" i="1" l="1"/>
  <c r="C66" i="1" l="1"/>
  <c r="C67" i="1" s="1"/>
  <c r="G66" i="1"/>
  <c r="G67" i="1" s="1"/>
  <c r="C64" i="1"/>
  <c r="D39" i="1" l="1"/>
  <c r="D38" i="1"/>
  <c r="G33" i="1"/>
  <c r="G35" i="1" s="1"/>
  <c r="B33" i="1"/>
  <c r="B35" i="1" s="1"/>
  <c r="H27" i="1"/>
  <c r="C27" i="1"/>
  <c r="C18" i="1"/>
  <c r="H9" i="1"/>
  <c r="C9" i="1"/>
  <c r="D40" i="1" l="1"/>
  <c r="E39" i="1"/>
  <c r="B34" i="1"/>
  <c r="G34" i="1"/>
  <c r="C59" i="1" l="1"/>
</calcChain>
</file>

<file path=xl/sharedStrings.xml><?xml version="1.0" encoding="utf-8"?>
<sst xmlns="http://schemas.openxmlformats.org/spreadsheetml/2006/main" count="227" uniqueCount="80">
  <si>
    <t>IU</t>
  </si>
  <si>
    <t>1 ug of lambda DNA</t>
  </si>
  <si>
    <t>in 1 hour</t>
  </si>
  <si>
    <t>at 37 C</t>
  </si>
  <si>
    <t>in 50 uL</t>
  </si>
  <si>
    <t>Recommended protocol for digestion</t>
  </si>
  <si>
    <t>Nuclease free water</t>
  </si>
  <si>
    <t>10X Buffer B</t>
  </si>
  <si>
    <t>DNA (0.5 -1 ug/uL)</t>
  </si>
  <si>
    <t>ApaI</t>
  </si>
  <si>
    <t>ApaI (0.5-2 uL)</t>
  </si>
  <si>
    <t>Total:</t>
  </si>
  <si>
    <t>Recommended protocol for PCR products</t>
  </si>
  <si>
    <t>nuclease-free water</t>
  </si>
  <si>
    <t>Mix gently and spin down for a few seconds
Incubate at 37 C for 1 - 16 hours</t>
  </si>
  <si>
    <t>ApaI (1 -2 uL)</t>
  </si>
  <si>
    <t>uL</t>
  </si>
  <si>
    <t>PCR reaction mixture (0.5 ug of DNA)</t>
  </si>
  <si>
    <t>Our protocol (extracted from double digest)</t>
  </si>
  <si>
    <t>Our protocol for double digest</t>
  </si>
  <si>
    <t>for PCR product</t>
  </si>
  <si>
    <t>SacI</t>
  </si>
  <si>
    <t>pCM184</t>
  </si>
  <si>
    <t>for Plasmid</t>
  </si>
  <si>
    <t>DNA 1</t>
  </si>
  <si>
    <t>DNA2</t>
  </si>
  <si>
    <t>c</t>
  </si>
  <si>
    <t>Mass Concentrations</t>
  </si>
  <si>
    <t>ug/mL</t>
  </si>
  <si>
    <t>ng/uL</t>
  </si>
  <si>
    <t>ug/uL</t>
  </si>
  <si>
    <t>length</t>
  </si>
  <si>
    <t>bp</t>
  </si>
  <si>
    <t>g/mol</t>
  </si>
  <si>
    <t>Avg Mw (ss)</t>
  </si>
  <si>
    <t>Avg Mw (ds)</t>
  </si>
  <si>
    <t>mol/mL</t>
  </si>
  <si>
    <t>n (ss)</t>
  </si>
  <si>
    <t>Ratios</t>
  </si>
  <si>
    <t>conc (mass)</t>
  </si>
  <si>
    <t>conc (molar)</t>
  </si>
  <si>
    <t>My protocol for double digest</t>
  </si>
  <si>
    <t>DNA</t>
  </si>
  <si>
    <t>PCR purified DNA</t>
  </si>
  <si>
    <t>Plasmid purified DNA</t>
  </si>
  <si>
    <t>10U/uL</t>
  </si>
  <si>
    <t>SacI, 10U/uL</t>
  </si>
  <si>
    <t>ApaI, 10U/uL</t>
  </si>
  <si>
    <t>min</t>
  </si>
  <si>
    <t>5 U</t>
  </si>
  <si>
    <t xml:space="preserve">for </t>
  </si>
  <si>
    <t>1ug</t>
  </si>
  <si>
    <t>dna</t>
  </si>
  <si>
    <t>Plasmid mass</t>
  </si>
  <si>
    <t>insert mass</t>
  </si>
  <si>
    <t>ng</t>
  </si>
  <si>
    <t>min ApaI Enzyme</t>
  </si>
  <si>
    <t>min SacI Enzyme: 2x ApaI</t>
  </si>
  <si>
    <t>http://www.methods.info/Methods/RNA_DNA/restr_analysis.html</t>
  </si>
  <si>
    <t>up to 1ug</t>
  </si>
  <si>
    <t>Enzyme</t>
  </si>
  <si>
    <t>1 uL</t>
  </si>
  <si>
    <t>https://www.lifetechnologies.com/order/catalog/product/ER1411</t>
  </si>
  <si>
    <t>DNA sample</t>
  </si>
  <si>
    <t>up to 30% of the reaction volume</t>
  </si>
  <si>
    <t>First digest (1 hour 37 C)</t>
  </si>
  <si>
    <t>10X Tango</t>
  </si>
  <si>
    <t>KpnI</t>
  </si>
  <si>
    <t>BglII</t>
  </si>
  <si>
    <t>Second digest (1 hour 37 C)</t>
  </si>
  <si>
    <t>First digest</t>
  </si>
  <si>
    <t>10 xTango</t>
  </si>
  <si>
    <t>`</t>
  </si>
  <si>
    <t>Single clone</t>
  </si>
  <si>
    <t>plasmids</t>
  </si>
  <si>
    <t>BglII fast digest</t>
  </si>
  <si>
    <t>Green buffer</t>
  </si>
  <si>
    <t>First digest: BglII, pJet plasmid</t>
  </si>
  <si>
    <t>~25 mg/ml</t>
  </si>
  <si>
    <t>1 -20 (1-10 250 bp, 11-20 500bp inserts)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</si>
</sst>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4" totalsRowShown="0">
  <autoFilter ref="A1:A4"/>
  <tableColumns count="1">
    <tableColumn id="1" name="Mass Concentr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9"/>
  <sheetViews>
    <sheetView tabSelected="1" topLeftCell="A91" workbookViewId="0">
      <selection activeCell="J109" sqref="A99:J109"/>
    </sheetView>
  </sheetViews>
  <sheetFormatPr defaultRowHeight="15" x14ac:dyDescent="0.25"/>
  <cols>
    <col min="1" max="1" width="10.85546875" customWidth="1"/>
    <col min="2" max="2" width="11.7109375" customWidth="1"/>
    <col min="3" max="3" width="5.28515625" customWidth="1"/>
    <col min="4" max="4" width="7.140625" customWidth="1"/>
    <col min="5" max="5" width="7" customWidth="1"/>
    <col min="6" max="6" width="9.42578125" customWidth="1"/>
    <col min="7" max="7" width="12.42578125" customWidth="1"/>
    <col min="8" max="8" width="5.28515625" customWidth="1"/>
  </cols>
  <sheetData>
    <row r="2" spans="1:9" x14ac:dyDescent="0.25">
      <c r="A2" t="s">
        <v>0</v>
      </c>
      <c r="B2" s="16" t="s">
        <v>1</v>
      </c>
      <c r="C2" s="16"/>
      <c r="D2" t="s">
        <v>2</v>
      </c>
      <c r="E2" t="s">
        <v>3</v>
      </c>
      <c r="F2" t="s">
        <v>4</v>
      </c>
    </row>
    <row r="4" spans="1:9" x14ac:dyDescent="0.25">
      <c r="A4" s="16" t="s">
        <v>5</v>
      </c>
      <c r="B4" s="16"/>
      <c r="C4" s="16"/>
      <c r="D4" s="2"/>
      <c r="E4" s="16" t="s">
        <v>12</v>
      </c>
      <c r="F4" s="16"/>
      <c r="G4" s="16"/>
      <c r="H4" s="16"/>
    </row>
    <row r="5" spans="1:9" x14ac:dyDescent="0.25">
      <c r="A5" s="16" t="s">
        <v>6</v>
      </c>
      <c r="B5" s="16"/>
      <c r="C5">
        <v>16</v>
      </c>
      <c r="D5" s="3" t="s">
        <v>16</v>
      </c>
      <c r="E5" s="16" t="s">
        <v>17</v>
      </c>
      <c r="F5" s="16"/>
      <c r="G5" s="16"/>
      <c r="H5">
        <v>10</v>
      </c>
      <c r="I5" s="3" t="s">
        <v>16</v>
      </c>
    </row>
    <row r="6" spans="1:9" x14ac:dyDescent="0.25">
      <c r="A6" s="16" t="s">
        <v>7</v>
      </c>
      <c r="B6" s="16"/>
      <c r="C6">
        <v>2</v>
      </c>
      <c r="D6" s="3" t="s">
        <v>16</v>
      </c>
      <c r="E6" s="16" t="s">
        <v>13</v>
      </c>
      <c r="F6" s="16"/>
      <c r="G6" s="16"/>
      <c r="H6">
        <v>18</v>
      </c>
      <c r="I6" s="3" t="s">
        <v>16</v>
      </c>
    </row>
    <row r="7" spans="1:9" x14ac:dyDescent="0.25">
      <c r="A7" s="16" t="s">
        <v>8</v>
      </c>
      <c r="B7" s="16"/>
      <c r="C7">
        <v>1</v>
      </c>
      <c r="D7" s="3" t="s">
        <v>16</v>
      </c>
      <c r="E7" s="16" t="s">
        <v>7</v>
      </c>
      <c r="F7" s="16"/>
      <c r="G7" s="16"/>
      <c r="H7">
        <v>2</v>
      </c>
      <c r="I7" s="3" t="s">
        <v>16</v>
      </c>
    </row>
    <row r="8" spans="1:9" x14ac:dyDescent="0.25">
      <c r="A8" s="16" t="s">
        <v>10</v>
      </c>
      <c r="B8" s="16"/>
      <c r="C8">
        <v>1</v>
      </c>
      <c r="D8" s="3" t="s">
        <v>16</v>
      </c>
      <c r="E8" s="16" t="s">
        <v>15</v>
      </c>
      <c r="F8" s="16"/>
      <c r="G8" s="16"/>
      <c r="H8">
        <v>1</v>
      </c>
      <c r="I8" s="3" t="s">
        <v>16</v>
      </c>
    </row>
    <row r="9" spans="1:9" x14ac:dyDescent="0.25">
      <c r="A9" s="17" t="s">
        <v>11</v>
      </c>
      <c r="B9" s="17"/>
      <c r="C9" s="1">
        <f>SUM(C5:C8)</f>
        <v>20</v>
      </c>
      <c r="D9" s="4" t="s">
        <v>16</v>
      </c>
      <c r="E9" s="17" t="s">
        <v>11</v>
      </c>
      <c r="F9" s="17"/>
      <c r="G9" s="17"/>
      <c r="H9" s="1">
        <f>SUM(H5:H8)</f>
        <v>31</v>
      </c>
      <c r="I9" s="4" t="s">
        <v>16</v>
      </c>
    </row>
    <row r="10" spans="1:9" ht="15" customHeight="1" x14ac:dyDescent="0.25">
      <c r="A10" s="27" t="s">
        <v>14</v>
      </c>
      <c r="B10" s="27"/>
      <c r="C10" s="27"/>
      <c r="D10" s="27"/>
      <c r="E10" s="27" t="s">
        <v>14</v>
      </c>
      <c r="F10" s="27"/>
      <c r="G10" s="27"/>
      <c r="H10" s="27"/>
      <c r="I10" s="27"/>
    </row>
    <row r="11" spans="1:9" ht="20.25" customHeight="1" x14ac:dyDescent="0.25">
      <c r="A11" s="27"/>
      <c r="B11" s="27"/>
      <c r="C11" s="27"/>
      <c r="D11" s="27"/>
      <c r="E11" s="27"/>
      <c r="F11" s="27"/>
      <c r="G11" s="27"/>
      <c r="H11" s="27"/>
      <c r="I11" s="27"/>
    </row>
    <row r="13" spans="1:9" x14ac:dyDescent="0.25">
      <c r="A13" s="16" t="s">
        <v>18</v>
      </c>
      <c r="B13" s="16"/>
      <c r="C13" s="16"/>
      <c r="D13" s="16"/>
      <c r="E13" s="16"/>
      <c r="F13" s="16"/>
      <c r="G13" s="16"/>
      <c r="H13" s="16"/>
      <c r="I13" s="16"/>
    </row>
    <row r="14" spans="1:9" x14ac:dyDescent="0.25">
      <c r="A14" s="16" t="s">
        <v>6</v>
      </c>
      <c r="B14" s="16"/>
      <c r="C14">
        <v>24.5</v>
      </c>
      <c r="D14" s="3" t="s">
        <v>16</v>
      </c>
    </row>
    <row r="15" spans="1:9" x14ac:dyDescent="0.25">
      <c r="A15" s="16" t="s">
        <v>7</v>
      </c>
      <c r="B15" s="16"/>
      <c r="C15">
        <v>5</v>
      </c>
      <c r="D15" s="3" t="s">
        <v>16</v>
      </c>
    </row>
    <row r="16" spans="1:9" x14ac:dyDescent="0.25">
      <c r="A16" s="16" t="s">
        <v>42</v>
      </c>
      <c r="B16" s="16"/>
      <c r="C16">
        <v>20</v>
      </c>
      <c r="D16" s="3" t="s">
        <v>16</v>
      </c>
    </row>
    <row r="17" spans="1:9" x14ac:dyDescent="0.25">
      <c r="A17" s="16" t="s">
        <v>9</v>
      </c>
      <c r="B17" s="16"/>
      <c r="C17">
        <v>0.5</v>
      </c>
      <c r="D17" s="3" t="s">
        <v>16</v>
      </c>
    </row>
    <row r="18" spans="1:9" x14ac:dyDescent="0.25">
      <c r="A18" s="17" t="s">
        <v>11</v>
      </c>
      <c r="B18" s="17"/>
      <c r="C18" s="1">
        <f>SUM(C14:C17)</f>
        <v>50</v>
      </c>
      <c r="D18" s="4" t="s">
        <v>16</v>
      </c>
    </row>
    <row r="20" spans="1:9" x14ac:dyDescent="0.25">
      <c r="A20" s="16" t="s">
        <v>19</v>
      </c>
      <c r="B20" s="16"/>
      <c r="C20" s="16"/>
      <c r="D20" s="16"/>
      <c r="E20" s="16"/>
      <c r="F20" s="16"/>
      <c r="G20" s="16"/>
      <c r="H20" s="16"/>
      <c r="I20" s="16"/>
    </row>
    <row r="21" spans="1:9" x14ac:dyDescent="0.25">
      <c r="A21" s="16" t="s">
        <v>20</v>
      </c>
      <c r="B21" s="16"/>
      <c r="C21" s="16"/>
      <c r="D21" s="16"/>
      <c r="E21" s="16" t="s">
        <v>23</v>
      </c>
      <c r="F21" s="16"/>
      <c r="G21" s="16"/>
      <c r="H21" s="16"/>
      <c r="I21" s="16"/>
    </row>
    <row r="22" spans="1:9" x14ac:dyDescent="0.25">
      <c r="A22" s="16" t="s">
        <v>6</v>
      </c>
      <c r="B22" s="16"/>
      <c r="C22">
        <v>23.5</v>
      </c>
      <c r="D22" s="3" t="s">
        <v>16</v>
      </c>
      <c r="E22" s="16" t="s">
        <v>22</v>
      </c>
      <c r="F22" s="16"/>
      <c r="G22" s="16"/>
      <c r="H22">
        <v>43.5</v>
      </c>
      <c r="I22" s="3" t="s">
        <v>16</v>
      </c>
    </row>
    <row r="23" spans="1:9" x14ac:dyDescent="0.25">
      <c r="A23" s="16" t="s">
        <v>7</v>
      </c>
      <c r="B23" s="16"/>
      <c r="C23">
        <v>5</v>
      </c>
      <c r="D23" s="3" t="s">
        <v>16</v>
      </c>
      <c r="E23" s="16" t="s">
        <v>13</v>
      </c>
      <c r="F23" s="16"/>
      <c r="G23" s="16"/>
      <c r="H23">
        <v>0</v>
      </c>
      <c r="I23" s="3" t="s">
        <v>16</v>
      </c>
    </row>
    <row r="24" spans="1:9" x14ac:dyDescent="0.25">
      <c r="A24" s="16" t="s">
        <v>8</v>
      </c>
      <c r="B24" s="16"/>
      <c r="C24">
        <v>20</v>
      </c>
      <c r="D24" s="3" t="s">
        <v>16</v>
      </c>
      <c r="E24" s="16" t="s">
        <v>7</v>
      </c>
      <c r="F24" s="16"/>
      <c r="G24" s="16"/>
      <c r="H24">
        <v>5</v>
      </c>
      <c r="I24" s="3" t="s">
        <v>16</v>
      </c>
    </row>
    <row r="25" spans="1:9" x14ac:dyDescent="0.25">
      <c r="A25" s="16" t="s">
        <v>21</v>
      </c>
      <c r="B25" s="16"/>
      <c r="C25">
        <v>1</v>
      </c>
      <c r="D25" s="3" t="s">
        <v>16</v>
      </c>
      <c r="E25" s="16" t="s">
        <v>21</v>
      </c>
      <c r="F25" s="16"/>
      <c r="G25" s="16"/>
      <c r="H25">
        <v>1</v>
      </c>
      <c r="I25" s="3" t="s">
        <v>16</v>
      </c>
    </row>
    <row r="26" spans="1:9" x14ac:dyDescent="0.25">
      <c r="A26" s="16" t="s">
        <v>9</v>
      </c>
      <c r="B26" s="16"/>
      <c r="C26">
        <v>0.5</v>
      </c>
      <c r="D26" s="3" t="s">
        <v>16</v>
      </c>
      <c r="E26" s="16" t="s">
        <v>9</v>
      </c>
      <c r="F26" s="16"/>
      <c r="G26" s="16"/>
      <c r="H26">
        <v>0.5</v>
      </c>
      <c r="I26" s="3" t="s">
        <v>16</v>
      </c>
    </row>
    <row r="27" spans="1:9" x14ac:dyDescent="0.25">
      <c r="A27" s="17" t="s">
        <v>11</v>
      </c>
      <c r="B27" s="17"/>
      <c r="C27" s="1">
        <f>SUM(C22:C26)</f>
        <v>50</v>
      </c>
      <c r="D27" s="4" t="s">
        <v>16</v>
      </c>
      <c r="E27" s="17" t="s">
        <v>11</v>
      </c>
      <c r="F27" s="17"/>
      <c r="G27" s="17"/>
      <c r="H27" s="1">
        <f>SUM(H22:H26)</f>
        <v>50</v>
      </c>
      <c r="I27" s="4" t="s">
        <v>16</v>
      </c>
    </row>
    <row r="30" spans="1:9" x14ac:dyDescent="0.25">
      <c r="A30" s="16" t="s">
        <v>24</v>
      </c>
      <c r="B30" s="16"/>
      <c r="C30" s="16"/>
      <c r="E30" s="16" t="s">
        <v>25</v>
      </c>
      <c r="F30" s="16"/>
      <c r="G30" s="16"/>
      <c r="H30" s="16"/>
    </row>
    <row r="31" spans="1:9" x14ac:dyDescent="0.25">
      <c r="A31" t="s">
        <v>26</v>
      </c>
      <c r="B31">
        <v>7.3</v>
      </c>
      <c r="C31" t="s">
        <v>28</v>
      </c>
      <c r="F31" t="s">
        <v>26</v>
      </c>
      <c r="G31">
        <v>72.099999999999994</v>
      </c>
      <c r="H31" t="s">
        <v>28</v>
      </c>
    </row>
    <row r="32" spans="1:9" x14ac:dyDescent="0.25">
      <c r="A32" t="s">
        <v>31</v>
      </c>
      <c r="B32">
        <v>1085</v>
      </c>
      <c r="C32" t="s">
        <v>32</v>
      </c>
      <c r="F32" t="s">
        <v>31</v>
      </c>
      <c r="G32">
        <v>6760</v>
      </c>
      <c r="H32" t="s">
        <v>32</v>
      </c>
    </row>
    <row r="33" spans="1:8" x14ac:dyDescent="0.25">
      <c r="A33" t="s">
        <v>34</v>
      </c>
      <c r="B33">
        <f>B32*303.7+79</f>
        <v>329593.5</v>
      </c>
      <c r="C33" t="s">
        <v>33</v>
      </c>
      <c r="F33" t="s">
        <v>34</v>
      </c>
      <c r="G33">
        <f>G32*303.7+79</f>
        <v>2053091</v>
      </c>
      <c r="H33" t="s">
        <v>33</v>
      </c>
    </row>
    <row r="34" spans="1:8" x14ac:dyDescent="0.25">
      <c r="A34" t="s">
        <v>35</v>
      </c>
      <c r="B34">
        <f>2*B33</f>
        <v>659187</v>
      </c>
      <c r="C34" t="s">
        <v>33</v>
      </c>
      <c r="F34" t="s">
        <v>35</v>
      </c>
      <c r="G34">
        <f>2*G33</f>
        <v>4106182</v>
      </c>
      <c r="H34" t="s">
        <v>33</v>
      </c>
    </row>
    <row r="35" spans="1:8" x14ac:dyDescent="0.25">
      <c r="A35" t="s">
        <v>37</v>
      </c>
      <c r="B35">
        <f>B31*0.000001/B33</f>
        <v>2.2148495040102426E-11</v>
      </c>
      <c r="C35" t="s">
        <v>36</v>
      </c>
      <c r="F35" t="s">
        <v>37</v>
      </c>
      <c r="G35">
        <f>G31*0.000001/G33</f>
        <v>3.5117780945900594E-11</v>
      </c>
      <c r="H35" t="s">
        <v>36</v>
      </c>
    </row>
    <row r="37" spans="1:8" x14ac:dyDescent="0.25">
      <c r="C37" s="16" t="s">
        <v>38</v>
      </c>
      <c r="D37" s="16"/>
      <c r="E37" s="16"/>
    </row>
    <row r="38" spans="1:8" x14ac:dyDescent="0.25">
      <c r="B38" t="s">
        <v>31</v>
      </c>
      <c r="D38">
        <f>G32/B32</f>
        <v>6.2304147465437785</v>
      </c>
    </row>
    <row r="39" spans="1:8" x14ac:dyDescent="0.25">
      <c r="B39" t="s">
        <v>39</v>
      </c>
      <c r="D39">
        <f>G31/B31</f>
        <v>9.8767123287671232</v>
      </c>
      <c r="E39">
        <f>D39/D38</f>
        <v>1.5852415498095163</v>
      </c>
    </row>
    <row r="40" spans="1:8" x14ac:dyDescent="0.25">
      <c r="B40" t="s">
        <v>40</v>
      </c>
      <c r="D40">
        <f>G35/B35</f>
        <v>1.5855605937250259</v>
      </c>
    </row>
    <row r="51" spans="1:9" x14ac:dyDescent="0.25">
      <c r="E51">
        <v>50</v>
      </c>
      <c r="F51" t="s">
        <v>16</v>
      </c>
    </row>
    <row r="52" spans="1:9" x14ac:dyDescent="0.25">
      <c r="A52" s="16" t="s">
        <v>41</v>
      </c>
      <c r="B52" s="16"/>
      <c r="C52" s="16"/>
      <c r="D52" s="16"/>
      <c r="E52" s="16"/>
      <c r="F52" s="16"/>
      <c r="G52" s="16"/>
      <c r="H52" s="16"/>
      <c r="I52" s="16"/>
    </row>
    <row r="53" spans="1:9" x14ac:dyDescent="0.25">
      <c r="A53" s="16" t="s">
        <v>20</v>
      </c>
      <c r="B53" s="16"/>
      <c r="C53" s="16"/>
      <c r="D53" s="16"/>
      <c r="E53" s="16" t="s">
        <v>23</v>
      </c>
      <c r="F53" s="16"/>
      <c r="G53" s="16"/>
      <c r="H53" s="16"/>
      <c r="I53" s="16"/>
    </row>
    <row r="54" spans="1:9" x14ac:dyDescent="0.25">
      <c r="A54" s="16" t="s">
        <v>6</v>
      </c>
      <c r="B54" s="16"/>
      <c r="C54">
        <v>0</v>
      </c>
      <c r="D54" s="3" t="s">
        <v>16</v>
      </c>
      <c r="E54" s="16" t="s">
        <v>13</v>
      </c>
      <c r="F54" s="16"/>
      <c r="G54" s="16"/>
      <c r="H54">
        <v>153</v>
      </c>
      <c r="I54" s="3" t="s">
        <v>16</v>
      </c>
    </row>
    <row r="55" spans="1:9" x14ac:dyDescent="0.25">
      <c r="A55" s="16" t="s">
        <v>7</v>
      </c>
      <c r="B55" s="16"/>
      <c r="C55">
        <v>10</v>
      </c>
      <c r="D55" s="3" t="s">
        <v>16</v>
      </c>
      <c r="E55" s="16" t="s">
        <v>7</v>
      </c>
      <c r="F55" s="16"/>
      <c r="G55" s="16"/>
      <c r="H55">
        <v>15</v>
      </c>
      <c r="I55" s="3" t="s">
        <v>16</v>
      </c>
    </row>
    <row r="56" spans="1:9" x14ac:dyDescent="0.25">
      <c r="A56" s="16" t="s">
        <v>43</v>
      </c>
      <c r="B56" s="16"/>
      <c r="C56">
        <v>80</v>
      </c>
      <c r="D56" s="3" t="s">
        <v>16</v>
      </c>
      <c r="E56" s="16" t="s">
        <v>44</v>
      </c>
      <c r="F56" s="16"/>
      <c r="G56" s="16"/>
      <c r="H56">
        <v>20</v>
      </c>
      <c r="I56" s="3" t="s">
        <v>16</v>
      </c>
    </row>
    <row r="57" spans="1:9" x14ac:dyDescent="0.25">
      <c r="A57" s="16" t="s">
        <v>46</v>
      </c>
      <c r="B57" s="16"/>
      <c r="C57">
        <v>2</v>
      </c>
      <c r="D57" s="3" t="s">
        <v>16</v>
      </c>
      <c r="E57" s="16" t="s">
        <v>46</v>
      </c>
      <c r="F57" s="16"/>
      <c r="G57" s="16"/>
      <c r="H57">
        <v>8</v>
      </c>
      <c r="I57" s="3" t="s">
        <v>16</v>
      </c>
    </row>
    <row r="58" spans="1:9" x14ac:dyDescent="0.25">
      <c r="A58" s="16" t="s">
        <v>47</v>
      </c>
      <c r="B58" s="16"/>
      <c r="C58">
        <v>1</v>
      </c>
      <c r="D58" s="3" t="s">
        <v>16</v>
      </c>
      <c r="E58" s="16" t="s">
        <v>47</v>
      </c>
      <c r="F58" s="16"/>
      <c r="G58" s="16"/>
      <c r="H58">
        <v>4</v>
      </c>
      <c r="I58" s="3" t="s">
        <v>16</v>
      </c>
    </row>
    <row r="59" spans="1:9" x14ac:dyDescent="0.25">
      <c r="A59" s="17" t="s">
        <v>11</v>
      </c>
      <c r="B59" s="17"/>
      <c r="C59" s="1">
        <f>SUM(C54:C58)</f>
        <v>93</v>
      </c>
      <c r="D59" s="4" t="s">
        <v>16</v>
      </c>
      <c r="E59" s="17" t="s">
        <v>11</v>
      </c>
      <c r="F59" s="17"/>
      <c r="G59" s="17"/>
      <c r="H59" s="1">
        <f>SUM(H54:H58)</f>
        <v>200</v>
      </c>
      <c r="I59" s="4" t="s">
        <v>16</v>
      </c>
    </row>
    <row r="61" spans="1:9" x14ac:dyDescent="0.25">
      <c r="A61" t="s">
        <v>9</v>
      </c>
      <c r="B61" t="s">
        <v>45</v>
      </c>
      <c r="D61" s="3" t="s">
        <v>48</v>
      </c>
      <c r="E61" t="s">
        <v>49</v>
      </c>
      <c r="F61" t="s">
        <v>50</v>
      </c>
      <c r="G61" t="s">
        <v>51</v>
      </c>
      <c r="H61" t="s">
        <v>52</v>
      </c>
    </row>
    <row r="62" spans="1:9" x14ac:dyDescent="0.25">
      <c r="A62" t="s">
        <v>21</v>
      </c>
      <c r="B62" t="s">
        <v>45</v>
      </c>
      <c r="D62" s="3" t="s">
        <v>48</v>
      </c>
      <c r="E62" t="s">
        <v>49</v>
      </c>
      <c r="F62" t="s">
        <v>50</v>
      </c>
      <c r="G62" t="s">
        <v>51</v>
      </c>
      <c r="H62" t="s">
        <v>52</v>
      </c>
    </row>
    <row r="63" spans="1:9" x14ac:dyDescent="0.25">
      <c r="A63" s="16" t="s">
        <v>54</v>
      </c>
      <c r="B63" s="16"/>
      <c r="C63" s="16"/>
      <c r="D63" s="16"/>
      <c r="E63" s="16" t="s">
        <v>53</v>
      </c>
      <c r="F63" s="16"/>
      <c r="G63" s="16"/>
      <c r="H63" s="16"/>
      <c r="I63" s="16"/>
    </row>
    <row r="64" spans="1:9" x14ac:dyDescent="0.25">
      <c r="A64">
        <v>7</v>
      </c>
      <c r="B64" t="s">
        <v>29</v>
      </c>
      <c r="C64">
        <f>C56*A64</f>
        <v>560</v>
      </c>
      <c r="D64" t="s">
        <v>55</v>
      </c>
      <c r="E64">
        <v>250</v>
      </c>
      <c r="F64" t="s">
        <v>29</v>
      </c>
      <c r="G64">
        <f>H56*E64</f>
        <v>5000</v>
      </c>
      <c r="H64" t="s">
        <v>55</v>
      </c>
    </row>
    <row r="66" spans="1:8" x14ac:dyDescent="0.25">
      <c r="A66" t="s">
        <v>56</v>
      </c>
      <c r="C66">
        <f>5*20/1000</f>
        <v>0.1</v>
      </c>
      <c r="D66" t="s">
        <v>16</v>
      </c>
      <c r="G66">
        <f>5*G64/1000</f>
        <v>25</v>
      </c>
      <c r="H66" t="s">
        <v>16</v>
      </c>
    </row>
    <row r="67" spans="1:8" x14ac:dyDescent="0.25">
      <c r="A67" s="2" t="s">
        <v>57</v>
      </c>
      <c r="B67" s="2"/>
      <c r="C67" s="2">
        <f>C66*2</f>
        <v>0.2</v>
      </c>
      <c r="D67" t="s">
        <v>16</v>
      </c>
      <c r="G67">
        <f>G66*2</f>
        <v>50</v>
      </c>
      <c r="H67" t="s">
        <v>16</v>
      </c>
    </row>
    <row r="69" spans="1:8" x14ac:dyDescent="0.25">
      <c r="C69" s="16"/>
      <c r="D69" s="16"/>
      <c r="E69" s="16"/>
    </row>
    <row r="71" spans="1:8" x14ac:dyDescent="0.25">
      <c r="A71" t="s">
        <v>58</v>
      </c>
    </row>
    <row r="73" spans="1:8" x14ac:dyDescent="0.25">
      <c r="A73" t="s">
        <v>42</v>
      </c>
      <c r="B73" t="s">
        <v>59</v>
      </c>
    </row>
    <row r="74" spans="1:8" x14ac:dyDescent="0.25">
      <c r="A74" t="s">
        <v>60</v>
      </c>
      <c r="B74" t="s">
        <v>61</v>
      </c>
    </row>
    <row r="76" spans="1:8" x14ac:dyDescent="0.25">
      <c r="A76" t="s">
        <v>62</v>
      </c>
    </row>
    <row r="77" spans="1:8" x14ac:dyDescent="0.25">
      <c r="A77" t="s">
        <v>63</v>
      </c>
      <c r="C77" t="s">
        <v>64</v>
      </c>
    </row>
    <row r="81" spans="1:12" x14ac:dyDescent="0.25">
      <c r="A81" s="16" t="s">
        <v>65</v>
      </c>
      <c r="B81" s="16"/>
      <c r="C81" s="16"/>
      <c r="D81" s="16"/>
      <c r="E81" s="16"/>
      <c r="F81" s="16"/>
      <c r="G81" s="16"/>
      <c r="H81" s="16"/>
      <c r="I81" s="16"/>
    </row>
    <row r="82" spans="1:12" x14ac:dyDescent="0.25">
      <c r="A82" s="16" t="s">
        <v>20</v>
      </c>
      <c r="B82" s="16"/>
      <c r="C82" s="16"/>
      <c r="D82" s="16"/>
      <c r="E82" s="16" t="s">
        <v>23</v>
      </c>
      <c r="F82" s="16"/>
      <c r="G82" s="16"/>
      <c r="H82" s="16"/>
      <c r="I82" s="16"/>
    </row>
    <row r="83" spans="1:12" x14ac:dyDescent="0.25">
      <c r="A83" s="16" t="s">
        <v>6</v>
      </c>
      <c r="B83" s="16"/>
      <c r="C83">
        <v>5</v>
      </c>
      <c r="D83" s="3" t="s">
        <v>16</v>
      </c>
      <c r="E83" s="16" t="s">
        <v>22</v>
      </c>
      <c r="F83" s="16"/>
      <c r="G83" s="16"/>
      <c r="H83">
        <v>38</v>
      </c>
      <c r="I83" s="3" t="s">
        <v>16</v>
      </c>
    </row>
    <row r="84" spans="1:12" x14ac:dyDescent="0.25">
      <c r="A84" s="16" t="s">
        <v>66</v>
      </c>
      <c r="B84" s="16"/>
      <c r="C84">
        <v>5</v>
      </c>
      <c r="D84" s="3" t="s">
        <v>16</v>
      </c>
      <c r="E84" s="16" t="s">
        <v>13</v>
      </c>
      <c r="F84" s="16"/>
      <c r="G84" s="16"/>
      <c r="H84">
        <v>5</v>
      </c>
      <c r="I84" s="3" t="s">
        <v>16</v>
      </c>
    </row>
    <row r="85" spans="1:12" x14ac:dyDescent="0.25">
      <c r="A85" s="16" t="s">
        <v>8</v>
      </c>
      <c r="B85" s="16"/>
      <c r="C85">
        <v>38</v>
      </c>
      <c r="D85" s="3" t="s">
        <v>16</v>
      </c>
      <c r="E85" s="16" t="s">
        <v>66</v>
      </c>
      <c r="F85" s="16"/>
      <c r="G85" s="16"/>
      <c r="H85">
        <v>5</v>
      </c>
      <c r="I85" s="3" t="s">
        <v>16</v>
      </c>
    </row>
    <row r="86" spans="1:12" x14ac:dyDescent="0.25">
      <c r="A86" s="16" t="s">
        <v>67</v>
      </c>
      <c r="B86" s="16"/>
      <c r="C86">
        <v>2</v>
      </c>
      <c r="D86" s="3" t="s">
        <v>16</v>
      </c>
      <c r="E86" s="16" t="s">
        <v>67</v>
      </c>
      <c r="F86" s="16"/>
      <c r="G86" s="16"/>
      <c r="H86">
        <v>2</v>
      </c>
      <c r="I86" s="3" t="s">
        <v>16</v>
      </c>
    </row>
    <row r="87" spans="1:12" x14ac:dyDescent="0.25">
      <c r="A87" s="16" t="s">
        <v>68</v>
      </c>
      <c r="B87" s="16"/>
      <c r="C87">
        <v>0</v>
      </c>
      <c r="D87" s="3" t="s">
        <v>16</v>
      </c>
      <c r="E87" s="16" t="s">
        <v>68</v>
      </c>
      <c r="F87" s="16"/>
      <c r="G87" s="16"/>
      <c r="H87">
        <v>0</v>
      </c>
      <c r="I87" s="3" t="s">
        <v>16</v>
      </c>
    </row>
    <row r="88" spans="1:12" x14ac:dyDescent="0.25">
      <c r="A88" s="17" t="s">
        <v>11</v>
      </c>
      <c r="B88" s="17"/>
      <c r="C88" s="1">
        <f>SUM(C83:C87)</f>
        <v>50</v>
      </c>
      <c r="D88" s="4" t="s">
        <v>16</v>
      </c>
      <c r="E88" s="17" t="s">
        <v>11</v>
      </c>
      <c r="F88" s="17"/>
      <c r="G88" s="17"/>
      <c r="H88" s="1">
        <f>SUM(H83:H87)</f>
        <v>50</v>
      </c>
      <c r="I88" s="4" t="s">
        <v>16</v>
      </c>
    </row>
    <row r="89" spans="1:12" x14ac:dyDescent="0.25">
      <c r="A89" s="16" t="s">
        <v>69</v>
      </c>
      <c r="B89" s="16"/>
      <c r="C89" s="16"/>
      <c r="D89" s="16"/>
      <c r="E89" s="16"/>
      <c r="F89" s="16"/>
      <c r="G89" s="16"/>
      <c r="H89" s="16"/>
      <c r="I89" s="16"/>
    </row>
    <row r="90" spans="1:12" x14ac:dyDescent="0.25">
      <c r="A90" s="16" t="s">
        <v>20</v>
      </c>
      <c r="B90" s="16"/>
      <c r="C90" s="16"/>
      <c r="D90" s="16"/>
      <c r="E90" s="16" t="s">
        <v>23</v>
      </c>
      <c r="F90" s="16"/>
      <c r="G90" s="16"/>
      <c r="H90" s="16"/>
      <c r="I90" s="16"/>
    </row>
    <row r="91" spans="1:12" x14ac:dyDescent="0.25">
      <c r="A91" s="16" t="s">
        <v>70</v>
      </c>
      <c r="B91" s="16"/>
      <c r="C91">
        <v>50</v>
      </c>
      <c r="D91" s="3" t="s">
        <v>16</v>
      </c>
      <c r="E91" s="16" t="s">
        <v>70</v>
      </c>
      <c r="F91" s="16"/>
      <c r="G91" s="16"/>
      <c r="H91">
        <v>50</v>
      </c>
      <c r="I91" s="3" t="s">
        <v>16</v>
      </c>
    </row>
    <row r="92" spans="1:12" x14ac:dyDescent="0.25">
      <c r="A92" s="16" t="s">
        <v>71</v>
      </c>
      <c r="B92" s="16"/>
      <c r="C92">
        <f>C91/8</f>
        <v>6.25</v>
      </c>
      <c r="D92" s="3" t="s">
        <v>16</v>
      </c>
      <c r="E92" s="16" t="s">
        <v>66</v>
      </c>
      <c r="F92" s="16"/>
      <c r="G92" s="16"/>
      <c r="H92">
        <f>H91/8</f>
        <v>6.25</v>
      </c>
      <c r="I92" s="3" t="s">
        <v>16</v>
      </c>
    </row>
    <row r="93" spans="1:12" x14ac:dyDescent="0.25">
      <c r="A93" s="16" t="s">
        <v>68</v>
      </c>
      <c r="B93" s="16"/>
      <c r="C93">
        <v>0.5</v>
      </c>
      <c r="D93" s="3" t="s">
        <v>16</v>
      </c>
      <c r="E93" s="16" t="s">
        <v>68</v>
      </c>
      <c r="F93" s="16"/>
      <c r="G93" s="16"/>
      <c r="H93">
        <v>0.5</v>
      </c>
      <c r="I93" s="3" t="s">
        <v>16</v>
      </c>
      <c r="L93">
        <f>7*40</f>
        <v>280</v>
      </c>
    </row>
    <row r="94" spans="1:12" x14ac:dyDescent="0.25">
      <c r="A94" s="16"/>
      <c r="B94" s="16"/>
      <c r="D94" s="3" t="s">
        <v>16</v>
      </c>
      <c r="E94" s="16"/>
      <c r="F94" s="16"/>
      <c r="G94" s="16"/>
      <c r="I94" s="3" t="s">
        <v>16</v>
      </c>
    </row>
    <row r="95" spans="1:12" x14ac:dyDescent="0.25">
      <c r="A95" s="16"/>
      <c r="B95" s="16"/>
      <c r="D95" s="3" t="s">
        <v>16</v>
      </c>
      <c r="E95" s="16"/>
      <c r="F95" s="16"/>
      <c r="G95" s="16"/>
      <c r="I95" s="3" t="s">
        <v>16</v>
      </c>
    </row>
    <row r="96" spans="1:12" x14ac:dyDescent="0.25">
      <c r="A96" s="17" t="s">
        <v>11</v>
      </c>
      <c r="B96" s="17"/>
      <c r="C96" s="1">
        <f>SUM(C91:C95)</f>
        <v>56.75</v>
      </c>
      <c r="D96" s="4" t="s">
        <v>16</v>
      </c>
      <c r="E96" s="17" t="s">
        <v>11</v>
      </c>
      <c r="F96" s="17"/>
      <c r="G96" s="17"/>
      <c r="H96" s="1">
        <f>SUM(H91:H95)</f>
        <v>56.75</v>
      </c>
      <c r="I96" s="4" t="s">
        <v>16</v>
      </c>
    </row>
    <row r="99" spans="1:11" x14ac:dyDescent="0.25">
      <c r="A99" s="16" t="s">
        <v>73</v>
      </c>
      <c r="B99" s="16"/>
      <c r="C99" s="16"/>
      <c r="D99" s="16"/>
      <c r="E99" s="16"/>
      <c r="F99" s="16"/>
      <c r="G99" s="16"/>
      <c r="H99" s="16"/>
      <c r="I99" s="16"/>
    </row>
    <row r="100" spans="1:11" x14ac:dyDescent="0.25">
      <c r="A100" s="18" t="s">
        <v>79</v>
      </c>
      <c r="B100" s="18"/>
      <c r="C100" s="18"/>
      <c r="D100" s="18"/>
      <c r="E100" s="18"/>
      <c r="F100" s="18"/>
      <c r="G100" s="18"/>
      <c r="H100" s="18"/>
      <c r="I100" s="18"/>
      <c r="J100" s="18"/>
      <c r="K100" t="s">
        <v>72</v>
      </c>
    </row>
    <row r="101" spans="1:11" ht="18.75" x14ac:dyDescent="0.3">
      <c r="C101" s="28">
        <f ca="1">TODAY()</f>
        <v>42545</v>
      </c>
      <c r="D101" s="29"/>
      <c r="E101" s="29"/>
      <c r="F101" s="29"/>
      <c r="H101" s="30">
        <f ca="1">NOW()</f>
        <v>42545.540688657406</v>
      </c>
      <c r="I101" s="30"/>
      <c r="J101" s="30"/>
    </row>
    <row r="102" spans="1:11" ht="15.75" customHeight="1" x14ac:dyDescent="0.25">
      <c r="A102" s="31" t="s">
        <v>75</v>
      </c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1" x14ac:dyDescent="0.25">
      <c r="A103" s="23" t="s">
        <v>75</v>
      </c>
      <c r="B103" s="23"/>
      <c r="C103" s="19" t="s">
        <v>74</v>
      </c>
      <c r="D103" s="19"/>
      <c r="E103" s="19"/>
      <c r="F103" s="23" t="s">
        <v>78</v>
      </c>
      <c r="G103" s="23"/>
      <c r="H103" s="13"/>
      <c r="I103" s="14"/>
      <c r="J103" s="15"/>
    </row>
    <row r="104" spans="1:11" x14ac:dyDescent="0.25">
      <c r="A104" s="24" t="s">
        <v>77</v>
      </c>
      <c r="B104" s="25"/>
      <c r="C104" s="25"/>
      <c r="D104" s="25"/>
      <c r="E104" s="25"/>
      <c r="F104" s="25"/>
      <c r="G104" s="25"/>
      <c r="H104" s="25"/>
      <c r="I104" s="25"/>
      <c r="J104" s="26"/>
    </row>
    <row r="105" spans="1:11" x14ac:dyDescent="0.25">
      <c r="A105" s="19" t="s">
        <v>13</v>
      </c>
      <c r="B105" s="19"/>
      <c r="C105" s="19"/>
      <c r="D105" s="5">
        <v>6</v>
      </c>
      <c r="E105" s="6" t="s">
        <v>16</v>
      </c>
      <c r="F105" s="20"/>
      <c r="G105" s="20"/>
      <c r="H105" s="20"/>
      <c r="I105" s="9"/>
      <c r="J105" s="10"/>
    </row>
    <row r="106" spans="1:11" x14ac:dyDescent="0.25">
      <c r="A106" s="19" t="s">
        <v>76</v>
      </c>
      <c r="B106" s="19"/>
      <c r="C106" s="19"/>
      <c r="D106" s="5">
        <v>1.5</v>
      </c>
      <c r="E106" s="6" t="s">
        <v>16</v>
      </c>
      <c r="F106" s="20"/>
      <c r="G106" s="20"/>
      <c r="H106" s="20"/>
      <c r="I106" s="9"/>
      <c r="J106" s="10"/>
    </row>
    <row r="107" spans="1:11" x14ac:dyDescent="0.25">
      <c r="A107" s="19" t="s">
        <v>44</v>
      </c>
      <c r="B107" s="19"/>
      <c r="C107" s="19"/>
      <c r="D107" s="5">
        <v>6.5</v>
      </c>
      <c r="E107" s="6" t="s">
        <v>16</v>
      </c>
      <c r="F107" s="20"/>
      <c r="G107" s="20"/>
      <c r="H107" s="20"/>
      <c r="I107" s="9"/>
      <c r="J107" s="10"/>
    </row>
    <row r="108" spans="1:11" x14ac:dyDescent="0.25">
      <c r="A108" s="19" t="s">
        <v>75</v>
      </c>
      <c r="B108" s="19"/>
      <c r="C108" s="19"/>
      <c r="D108" s="5">
        <v>1</v>
      </c>
      <c r="E108" s="6" t="s">
        <v>16</v>
      </c>
      <c r="F108" s="20"/>
      <c r="G108" s="20"/>
      <c r="H108" s="20"/>
      <c r="I108" s="9"/>
      <c r="J108" s="10"/>
    </row>
    <row r="109" spans="1:11" x14ac:dyDescent="0.25">
      <c r="A109" s="21" t="s">
        <v>11</v>
      </c>
      <c r="B109" s="21"/>
      <c r="C109" s="21"/>
      <c r="D109" s="7">
        <f>SUM(D105:D108)</f>
        <v>15</v>
      </c>
      <c r="E109" s="8" t="s">
        <v>16</v>
      </c>
      <c r="F109" s="22"/>
      <c r="G109" s="22"/>
      <c r="H109" s="22"/>
      <c r="I109" s="11"/>
      <c r="J109" s="12"/>
    </row>
  </sheetData>
  <mergeCells count="106">
    <mergeCell ref="C101:F101"/>
    <mergeCell ref="H101:J101"/>
    <mergeCell ref="A102:J102"/>
    <mergeCell ref="F106:H106"/>
    <mergeCell ref="F105:H105"/>
    <mergeCell ref="A106:C106"/>
    <mergeCell ref="A58:B58"/>
    <mergeCell ref="E58:G58"/>
    <mergeCell ref="A59:B59"/>
    <mergeCell ref="E59:G59"/>
    <mergeCell ref="C69:E69"/>
    <mergeCell ref="E63:I63"/>
    <mergeCell ref="A63:D63"/>
    <mergeCell ref="A55:B55"/>
    <mergeCell ref="E55:G55"/>
    <mergeCell ref="A56:B56"/>
    <mergeCell ref="E56:G56"/>
    <mergeCell ref="A57:B57"/>
    <mergeCell ref="E57:G57"/>
    <mergeCell ref="C37:E37"/>
    <mergeCell ref="A52:I52"/>
    <mergeCell ref="A53:D53"/>
    <mergeCell ref="E53:I53"/>
    <mergeCell ref="A54:B54"/>
    <mergeCell ref="E54:G54"/>
    <mergeCell ref="A30:C30"/>
    <mergeCell ref="E30:H30"/>
    <mergeCell ref="A24:B24"/>
    <mergeCell ref="A26:B26"/>
    <mergeCell ref="A27:B27"/>
    <mergeCell ref="E24:G24"/>
    <mergeCell ref="E25:G25"/>
    <mergeCell ref="E27:G27"/>
    <mergeCell ref="E26:G26"/>
    <mergeCell ref="A25:B25"/>
    <mergeCell ref="A16:B16"/>
    <mergeCell ref="A17:B17"/>
    <mergeCell ref="A18:B18"/>
    <mergeCell ref="A20:I20"/>
    <mergeCell ref="A22:B22"/>
    <mergeCell ref="A23:B23"/>
    <mergeCell ref="E22:G22"/>
    <mergeCell ref="E23:G23"/>
    <mergeCell ref="E21:I21"/>
    <mergeCell ref="B2:C2"/>
    <mergeCell ref="A5:B5"/>
    <mergeCell ref="A6:B6"/>
    <mergeCell ref="A7:B7"/>
    <mergeCell ref="A8:B8"/>
    <mergeCell ref="A81:I81"/>
    <mergeCell ref="A82:D82"/>
    <mergeCell ref="E82:I82"/>
    <mergeCell ref="A83:B83"/>
    <mergeCell ref="E83:G83"/>
    <mergeCell ref="A15:B15"/>
    <mergeCell ref="A9:B9"/>
    <mergeCell ref="A4:C4"/>
    <mergeCell ref="E4:H4"/>
    <mergeCell ref="E5:G5"/>
    <mergeCell ref="E6:G6"/>
    <mergeCell ref="E7:G7"/>
    <mergeCell ref="E8:G8"/>
    <mergeCell ref="E9:G9"/>
    <mergeCell ref="E10:I11"/>
    <mergeCell ref="A10:D11"/>
    <mergeCell ref="A13:I13"/>
    <mergeCell ref="A14:B14"/>
    <mergeCell ref="A21:D21"/>
    <mergeCell ref="A84:B84"/>
    <mergeCell ref="E84:G84"/>
    <mergeCell ref="A85:B85"/>
    <mergeCell ref="E85:G85"/>
    <mergeCell ref="A86:B86"/>
    <mergeCell ref="E86:G86"/>
    <mergeCell ref="A87:B87"/>
    <mergeCell ref="E87:G87"/>
    <mergeCell ref="A88:B88"/>
    <mergeCell ref="E88:G88"/>
    <mergeCell ref="A89:I89"/>
    <mergeCell ref="A90:D90"/>
    <mergeCell ref="E90:I90"/>
    <mergeCell ref="A91:B91"/>
    <mergeCell ref="E91:G91"/>
    <mergeCell ref="A92:B92"/>
    <mergeCell ref="E92:G92"/>
    <mergeCell ref="A93:B93"/>
    <mergeCell ref="E93:G93"/>
    <mergeCell ref="A108:C108"/>
    <mergeCell ref="F108:H108"/>
    <mergeCell ref="A109:C109"/>
    <mergeCell ref="F109:H109"/>
    <mergeCell ref="A103:B103"/>
    <mergeCell ref="C103:E103"/>
    <mergeCell ref="F103:G103"/>
    <mergeCell ref="A104:J104"/>
    <mergeCell ref="A105:C105"/>
    <mergeCell ref="A94:B94"/>
    <mergeCell ref="E94:G94"/>
    <mergeCell ref="A95:B95"/>
    <mergeCell ref="E95:G95"/>
    <mergeCell ref="A96:B96"/>
    <mergeCell ref="E96:G96"/>
    <mergeCell ref="A99:I99"/>
    <mergeCell ref="A100:J100"/>
    <mergeCell ref="A107:C107"/>
    <mergeCell ref="F107:H10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'Supplementary Data'!$A$1:$A$4</xm:f>
          </x14:formula1>
          <xm:sqref>C31 H31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Supplementary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Sheremet</dc:creator>
  <cp:lastModifiedBy>Andriy Sheremet</cp:lastModifiedBy>
  <cp:lastPrinted>2015-09-01T22:54:55Z</cp:lastPrinted>
  <dcterms:created xsi:type="dcterms:W3CDTF">2015-06-01T21:13:06Z</dcterms:created>
  <dcterms:modified xsi:type="dcterms:W3CDTF">2016-06-24T22:27:43Z</dcterms:modified>
</cp:coreProperties>
</file>