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filterPrivacy="1" defaultThemeVersion="124226"/>
  <bookViews>
    <workbookView xWindow="240" yWindow="105" windowWidth="14805" windowHeight="8010" xr2:uid="{00000000-000D-0000-FFFF-FFFF00000000}"/>
  </bookViews>
  <sheets>
    <sheet name="Sheet3" sheetId="3" r:id="rId1"/>
    <sheet name="Sheet0" sheetId="4" r:id="rId2"/>
    <sheet name="Sheet1" sheetId="1" r:id="rId3"/>
    <sheet name="Sheet2" sheetId="2" r:id="rId4"/>
  </sheets>
  <definedNames>
    <definedName name="solver_adj" localSheetId="1" hidden="1">Sheet0!$B$9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Sheet0!$B$12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0.005</definedName>
    <definedName name="solver_ver" localSheetId="1" hidden="1">3</definedName>
  </definedNames>
  <calcPr calcId="171027" iterate="1"/>
</workbook>
</file>

<file path=xl/calcChain.xml><?xml version="1.0" encoding="utf-8"?>
<calcChain xmlns="http://schemas.openxmlformats.org/spreadsheetml/2006/main">
  <c r="B18" i="3" l="1"/>
  <c r="B12" i="3"/>
  <c r="B5" i="3"/>
  <c r="B13" i="4" l="1"/>
  <c r="B10" i="4"/>
  <c r="B12" i="4" s="1"/>
  <c r="B1" i="4" l="1"/>
  <c r="G9" i="4" l="1"/>
  <c r="E12" i="4"/>
  <c r="E15" i="4"/>
  <c r="E17" i="4" s="1"/>
  <c r="B15" i="4"/>
  <c r="B17" i="4" s="1"/>
  <c r="B18" i="1"/>
  <c r="B13" i="1"/>
  <c r="B9" i="1"/>
  <c r="B11" i="1" s="1"/>
  <c r="B8" i="1"/>
</calcChain>
</file>

<file path=xl/sharedStrings.xml><?xml version="1.0" encoding="utf-8"?>
<sst xmlns="http://schemas.openxmlformats.org/spreadsheetml/2006/main" count="76" uniqueCount="31">
  <si>
    <t>DAMS 5mM NaAc</t>
  </si>
  <si>
    <t>DAMS 0.5% EtOH</t>
  </si>
  <si>
    <t>Medium</t>
  </si>
  <si>
    <t>M(NaAc)</t>
  </si>
  <si>
    <t>g/mol</t>
  </si>
  <si>
    <t>3M</t>
  </si>
  <si>
    <t>V(liq)</t>
  </si>
  <si>
    <t>m(NaAC), g</t>
  </si>
  <si>
    <t>c(NaAC), moles</t>
  </si>
  <si>
    <t>M(NaAC), mol/L</t>
  </si>
  <si>
    <t>ml</t>
  </si>
  <si>
    <t>M</t>
  </si>
  <si>
    <t>agar 1.5%</t>
  </si>
  <si>
    <t>%</t>
  </si>
  <si>
    <t>g</t>
  </si>
  <si>
    <t>Media</t>
  </si>
  <si>
    <t>Agar</t>
  </si>
  <si>
    <t>agar,g</t>
  </si>
  <si>
    <t>vol(MetOH)</t>
  </si>
  <si>
    <t>% vol/vol</t>
  </si>
  <si>
    <t>uL</t>
  </si>
  <si>
    <t>M(KAc)</t>
  </si>
  <si>
    <t>m(KAC), g</t>
  </si>
  <si>
    <t>mM</t>
  </si>
  <si>
    <t>Final Vol</t>
  </si>
  <si>
    <t>Final conc</t>
  </si>
  <si>
    <t>mol W.</t>
  </si>
  <si>
    <t>Target Mass</t>
  </si>
  <si>
    <t>Stock</t>
  </si>
  <si>
    <t>Final Conc</t>
  </si>
  <si>
    <t>Target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</si>
</sst>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8"/>
  <sheetViews>
    <sheetView tabSelected="1" workbookViewId="0">
      <selection activeCell="C18" sqref="A1:C18"/>
    </sheetView>
  </sheetViews>
  <sheetFormatPr defaultRowHeight="15" x14ac:dyDescent="0.25"/>
  <cols>
    <col min="1" max="1" width="13.140625" customWidth="1"/>
  </cols>
  <sheetData>
    <row r="2" spans="1:3" x14ac:dyDescent="0.25">
      <c r="A2" t="s">
        <v>26</v>
      </c>
      <c r="B2">
        <v>82.03</v>
      </c>
      <c r="C2" t="s">
        <v>4</v>
      </c>
    </row>
    <row r="3" spans="1:3" x14ac:dyDescent="0.25">
      <c r="A3" t="s">
        <v>24</v>
      </c>
      <c r="B3">
        <v>500</v>
      </c>
      <c r="C3" t="s">
        <v>10</v>
      </c>
    </row>
    <row r="4" spans="1:3" x14ac:dyDescent="0.25">
      <c r="A4" t="s">
        <v>25</v>
      </c>
      <c r="B4">
        <v>5</v>
      </c>
      <c r="C4" t="s">
        <v>23</v>
      </c>
    </row>
    <row r="5" spans="1:3" x14ac:dyDescent="0.25">
      <c r="A5" t="s">
        <v>27</v>
      </c>
      <c r="B5">
        <f>B3/1000*B4/1000*B2</f>
        <v>0.20507500000000001</v>
      </c>
      <c r="C5" t="s">
        <v>14</v>
      </c>
    </row>
    <row r="9" spans="1:3" x14ac:dyDescent="0.25">
      <c r="A9" t="s">
        <v>28</v>
      </c>
      <c r="B9">
        <v>3000</v>
      </c>
      <c r="C9" t="s">
        <v>23</v>
      </c>
    </row>
    <row r="10" spans="1:3" x14ac:dyDescent="0.25">
      <c r="A10" t="s">
        <v>24</v>
      </c>
      <c r="B10">
        <v>500</v>
      </c>
      <c r="C10" t="s">
        <v>10</v>
      </c>
    </row>
    <row r="11" spans="1:3" x14ac:dyDescent="0.25">
      <c r="A11" t="s">
        <v>29</v>
      </c>
      <c r="B11">
        <v>5</v>
      </c>
      <c r="C11" t="s">
        <v>23</v>
      </c>
    </row>
    <row r="12" spans="1:3" x14ac:dyDescent="0.25">
      <c r="A12" t="s">
        <v>30</v>
      </c>
      <c r="B12">
        <f>B11*B10/B9</f>
        <v>0.83333333333333337</v>
      </c>
      <c r="C12" t="s">
        <v>10</v>
      </c>
    </row>
    <row r="15" spans="1:3" x14ac:dyDescent="0.25">
      <c r="A15" t="s">
        <v>28</v>
      </c>
      <c r="B15">
        <v>95</v>
      </c>
      <c r="C15" t="s">
        <v>13</v>
      </c>
    </row>
    <row r="16" spans="1:3" x14ac:dyDescent="0.25">
      <c r="A16" t="s">
        <v>24</v>
      </c>
      <c r="B16">
        <v>500</v>
      </c>
    </row>
    <row r="17" spans="1:3" x14ac:dyDescent="0.25">
      <c r="A17" t="s">
        <v>29</v>
      </c>
      <c r="B17">
        <v>0.5</v>
      </c>
      <c r="C17" t="s">
        <v>13</v>
      </c>
    </row>
    <row r="18" spans="1:3" x14ac:dyDescent="0.25">
      <c r="A18" t="s">
        <v>30</v>
      </c>
      <c r="B18">
        <f>B17*B16/B15</f>
        <v>2.6315789473684212</v>
      </c>
      <c r="C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D5" sqref="D5"/>
    </sheetView>
  </sheetViews>
  <sheetFormatPr defaultRowHeight="15" x14ac:dyDescent="0.25"/>
  <cols>
    <col min="1" max="1" width="15.28515625" customWidth="1"/>
    <col min="2" max="2" width="9.7109375" customWidth="1"/>
    <col min="3" max="3" width="6.42578125" customWidth="1"/>
    <col min="4" max="4" width="12" customWidth="1"/>
    <col min="5" max="5" width="13.42578125" customWidth="1"/>
  </cols>
  <sheetData>
    <row r="1" spans="1:8" ht="15.75" x14ac:dyDescent="0.25">
      <c r="B1" s="3">
        <f ca="1">NOW()</f>
        <v>43161.729426851853</v>
      </c>
      <c r="C1" s="4"/>
      <c r="D1" s="4"/>
    </row>
    <row r="3" spans="1:8" x14ac:dyDescent="0.25">
      <c r="A3" s="2" t="s">
        <v>0</v>
      </c>
      <c r="B3" s="2"/>
      <c r="C3" s="1"/>
      <c r="D3" s="2" t="s">
        <v>1</v>
      </c>
      <c r="E3" s="2"/>
    </row>
    <row r="4" spans="1:8" x14ac:dyDescent="0.25">
      <c r="A4" t="s">
        <v>2</v>
      </c>
      <c r="B4">
        <v>100</v>
      </c>
      <c r="D4" t="s">
        <v>2</v>
      </c>
      <c r="E4">
        <v>100</v>
      </c>
    </row>
    <row r="5" spans="1:8" x14ac:dyDescent="0.25">
      <c r="A5" t="s">
        <v>21</v>
      </c>
      <c r="B5">
        <v>98.14</v>
      </c>
      <c r="C5" t="s">
        <v>4</v>
      </c>
      <c r="D5" t="s">
        <v>3</v>
      </c>
      <c r="E5">
        <v>82.03</v>
      </c>
      <c r="F5" t="s">
        <v>4</v>
      </c>
    </row>
    <row r="9" spans="1:8" x14ac:dyDescent="0.25">
      <c r="A9" t="s">
        <v>22</v>
      </c>
      <c r="B9">
        <v>0.49069999999695274</v>
      </c>
      <c r="D9" t="s">
        <v>18</v>
      </c>
      <c r="E9">
        <v>1</v>
      </c>
      <c r="F9" t="s">
        <v>10</v>
      </c>
      <c r="G9">
        <f>E9*1000</f>
        <v>1000</v>
      </c>
      <c r="H9" t="s">
        <v>20</v>
      </c>
    </row>
    <row r="10" spans="1:8" x14ac:dyDescent="0.25">
      <c r="A10" t="s">
        <v>8</v>
      </c>
      <c r="B10">
        <f>B9/B5</f>
        <v>4.9999999999689494E-3</v>
      </c>
    </row>
    <row r="11" spans="1:8" x14ac:dyDescent="0.25">
      <c r="A11" t="s">
        <v>6</v>
      </c>
      <c r="B11">
        <v>1000</v>
      </c>
      <c r="C11" t="s">
        <v>10</v>
      </c>
      <c r="D11" t="s">
        <v>6</v>
      </c>
      <c r="E11">
        <v>200</v>
      </c>
      <c r="F11" t="s">
        <v>10</v>
      </c>
    </row>
    <row r="12" spans="1:8" x14ac:dyDescent="0.25">
      <c r="A12" t="s">
        <v>9</v>
      </c>
      <c r="B12">
        <f>B10/B11*1000</f>
        <v>4.9999999999689494E-3</v>
      </c>
      <c r="C12" t="s">
        <v>11</v>
      </c>
      <c r="D12" t="s">
        <v>19</v>
      </c>
      <c r="E12">
        <f>E9/E11*100</f>
        <v>0.5</v>
      </c>
      <c r="F12" t="s">
        <v>13</v>
      </c>
    </row>
    <row r="13" spans="1:8" x14ac:dyDescent="0.25">
      <c r="B13">
        <f>B12*1000</f>
        <v>4.9999999999689493</v>
      </c>
      <c r="C13" t="s">
        <v>23</v>
      </c>
    </row>
    <row r="14" spans="1:8" x14ac:dyDescent="0.25">
      <c r="A14" s="2" t="s">
        <v>16</v>
      </c>
      <c r="B14" s="2"/>
      <c r="C14" s="2"/>
      <c r="D14" s="2" t="s">
        <v>16</v>
      </c>
      <c r="E14" s="2"/>
      <c r="F14" s="2"/>
    </row>
    <row r="15" spans="1:8" x14ac:dyDescent="0.25">
      <c r="A15" t="s">
        <v>15</v>
      </c>
      <c r="B15">
        <f>B11</f>
        <v>1000</v>
      </c>
      <c r="C15" t="s">
        <v>10</v>
      </c>
      <c r="D15" t="s">
        <v>15</v>
      </c>
      <c r="E15">
        <f>E11</f>
        <v>200</v>
      </c>
      <c r="F15" t="s">
        <v>10</v>
      </c>
    </row>
    <row r="16" spans="1:8" x14ac:dyDescent="0.25">
      <c r="A16" t="s">
        <v>17</v>
      </c>
      <c r="B16">
        <v>3</v>
      </c>
      <c r="C16" t="s">
        <v>14</v>
      </c>
      <c r="D16" t="s">
        <v>17</v>
      </c>
      <c r="E16">
        <v>3</v>
      </c>
      <c r="F16" t="s">
        <v>14</v>
      </c>
    </row>
    <row r="17" spans="1:6" x14ac:dyDescent="0.25">
      <c r="A17" t="s">
        <v>13</v>
      </c>
      <c r="B17">
        <f>B16*100/B15</f>
        <v>0.3</v>
      </c>
      <c r="C17" t="s">
        <v>13</v>
      </c>
      <c r="D17" t="s">
        <v>13</v>
      </c>
      <c r="E17">
        <f>E16*100/E15</f>
        <v>1.5</v>
      </c>
      <c r="F17" t="s">
        <v>13</v>
      </c>
    </row>
  </sheetData>
  <mergeCells count="5">
    <mergeCell ref="A3:B3"/>
    <mergeCell ref="D3:E3"/>
    <mergeCell ref="A14:C14"/>
    <mergeCell ref="D14:F14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workbookViewId="0">
      <selection activeCell="F10" sqref="F10"/>
    </sheetView>
  </sheetViews>
  <sheetFormatPr defaultRowHeight="15" x14ac:dyDescent="0.25"/>
  <cols>
    <col min="1" max="1" width="15.28515625" customWidth="1"/>
    <col min="2" max="2" width="9.7109375" customWidth="1"/>
    <col min="3" max="3" width="6.42578125" customWidth="1"/>
    <col min="4" max="4" width="12" customWidth="1"/>
    <col min="5" max="5" width="13.42578125" customWidth="1"/>
  </cols>
  <sheetData>
    <row r="2" spans="1:5" x14ac:dyDescent="0.25">
      <c r="A2" s="2" t="s">
        <v>0</v>
      </c>
      <c r="B2" s="2"/>
      <c r="C2" s="1"/>
      <c r="D2" s="2" t="s">
        <v>1</v>
      </c>
      <c r="E2" s="2"/>
    </row>
    <row r="3" spans="1:5" x14ac:dyDescent="0.25">
      <c r="A3" t="s">
        <v>2</v>
      </c>
      <c r="B3">
        <v>100</v>
      </c>
      <c r="D3" t="s">
        <v>2</v>
      </c>
      <c r="E3">
        <v>100</v>
      </c>
    </row>
    <row r="4" spans="1:5" x14ac:dyDescent="0.25">
      <c r="A4" t="s">
        <v>3</v>
      </c>
      <c r="B4">
        <v>82.03</v>
      </c>
      <c r="C4" t="s">
        <v>4</v>
      </c>
    </row>
    <row r="7" spans="1:5" x14ac:dyDescent="0.25">
      <c r="A7" t="s">
        <v>5</v>
      </c>
    </row>
    <row r="8" spans="1:5" x14ac:dyDescent="0.25">
      <c r="A8" t="s">
        <v>7</v>
      </c>
      <c r="B8">
        <f>3*B4</f>
        <v>246.09</v>
      </c>
    </row>
    <row r="9" spans="1:5" x14ac:dyDescent="0.25">
      <c r="A9" t="s">
        <v>8</v>
      </c>
      <c r="B9">
        <f>B8/B4</f>
        <v>3</v>
      </c>
    </row>
    <row r="10" spans="1:5" x14ac:dyDescent="0.25">
      <c r="A10" t="s">
        <v>6</v>
      </c>
      <c r="B10">
        <v>1000</v>
      </c>
      <c r="C10" t="s">
        <v>10</v>
      </c>
    </row>
    <row r="11" spans="1:5" x14ac:dyDescent="0.25">
      <c r="A11" t="s">
        <v>9</v>
      </c>
      <c r="B11">
        <f>B9/B10*1000</f>
        <v>3</v>
      </c>
      <c r="C11" t="s">
        <v>11</v>
      </c>
    </row>
    <row r="13" spans="1:5" x14ac:dyDescent="0.25">
      <c r="B13">
        <f>5/1000</f>
        <v>5.0000000000000001E-3</v>
      </c>
    </row>
    <row r="16" spans="1:5" x14ac:dyDescent="0.25">
      <c r="A16" t="s">
        <v>15</v>
      </c>
      <c r="B16">
        <v>1000</v>
      </c>
    </row>
    <row r="17" spans="1:3" x14ac:dyDescent="0.25">
      <c r="A17" t="s">
        <v>12</v>
      </c>
      <c r="B17">
        <v>15</v>
      </c>
      <c r="C17" t="s">
        <v>14</v>
      </c>
    </row>
    <row r="18" spans="1:3" x14ac:dyDescent="0.25">
      <c r="A18" t="s">
        <v>13</v>
      </c>
      <c r="B18">
        <f>B17*100/B16</f>
        <v>1.5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2018-03-03T00:30:22Z</dcterms:modified>
</cp:coreProperties>
</file>